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1325" windowHeight="10470" tabRatio="601" activeTab="6"/>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r:id="rId8"/>
  </sheets>
  <definedNames>
    <definedName name="_ftn2" localSheetId="0">'Дод.1'!$A$66</definedName>
    <definedName name="_ftnref2" localSheetId="0">'Дод.1'!#REF!</definedName>
    <definedName name="_xlnm.Print_Titles" localSheetId="0">'Дод.1'!$8:$10</definedName>
    <definedName name="_xlnm.Print_Titles" localSheetId="1">'Дод.2'!$9:$17</definedName>
    <definedName name="_xlnm.Print_Titles" localSheetId="2">'Дод.3'!$10:$12</definedName>
    <definedName name="_xlnm.Print_Titles" localSheetId="5">'Дод.6'!$7:$9</definedName>
    <definedName name="_xlnm.Print_Area" localSheetId="0">'Дод.1'!$A$1:$F$54</definedName>
    <definedName name="_xlnm.Print_Area" localSheetId="1">'Дод.2'!$A$1:$N$193</definedName>
    <definedName name="_xlnm.Print_Area" localSheetId="2">'Дод.3'!$A$1:$O$178</definedName>
    <definedName name="_xlnm.Print_Area" localSheetId="4">'Дод.5'!$A$1:$O$19</definedName>
    <definedName name="_xlnm.Print_Area" localSheetId="5">'Дод.6'!$A$1:$L$37</definedName>
    <definedName name="_xlnm.Print_Area" localSheetId="7">'Дод.8'!$A$1:$G$33</definedName>
  </definedNames>
  <calcPr fullCalcOnLoad="1"/>
</workbook>
</file>

<file path=xl/sharedStrings.xml><?xml version="1.0" encoding="utf-8"?>
<sst xmlns="http://schemas.openxmlformats.org/spreadsheetml/2006/main" count="833" uniqueCount="534">
  <si>
    <t xml:space="preserve">Субв. з держбюджету місцевим бюджетам на будівн.і придбання житла військ.служб.,особам рядового і нач.складу кримін.-викон.сис-ми та органів внутр.справ, в т.ч. звільн. у запас або відставку за станом здорю,віком,вислугою років  </t>
  </si>
  <si>
    <t>Фінансова підтримка громадських організацій інвалідів і ветеранів</t>
  </si>
  <si>
    <t>Підтримка малого і середнього підприємництва</t>
  </si>
  <si>
    <t>Видатки районного бюджету на 2012 рік</t>
  </si>
  <si>
    <t>Всього субвенції</t>
  </si>
  <si>
    <t>006</t>
  </si>
  <si>
    <t>1</t>
  </si>
  <si>
    <t>Видатки на запобігання та ліквідацію надзвичайних ситуацій та наслідків стихійного лиха</t>
  </si>
  <si>
    <t>(грн.)</t>
  </si>
  <si>
    <t>Норматив перерахування субвенції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</si>
  <si>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t>
  </si>
  <si>
    <t>Субвенція з державного бюджету місцевим бюджетам нафінансування у2005 році Програм-переможців Всеукраїнського конкурсу проектів та програм розвитку місцевого сомоврядування2004 року</t>
  </si>
  <si>
    <t>Управління агропромислового розвитку райдержадміністрації</t>
  </si>
  <si>
    <t>Упраління агропромислового розвитку райдержадміністрації</t>
  </si>
  <si>
    <t>53</t>
  </si>
  <si>
    <t>Субвенція з державного бюджету місцевим бюджетам для здійснення заходів,спрямованих на подолання дитячої бездоглядності і   безпритульності</t>
  </si>
  <si>
    <t>Додаткова дотація з державного бюджету на забезпечення пальним станцій (відділень) екстреної, швидкої та невідкладної допомоги</t>
  </si>
  <si>
    <t>Додаткова  дотація з державного бюджету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ЄТС</t>
  </si>
  <si>
    <t>Додаткова дотація з державного бюджету на поліпшення умов оплати праці медичних працівників, які надають медичну допомогу хворим на заразну та активну форми туберкульозу</t>
  </si>
  <si>
    <t>104</t>
  </si>
  <si>
    <t>Програми в галузі сільського господарства, лісового господарства, рибальства та мислівства</t>
  </si>
  <si>
    <t>Програми  в галузі сільського господарства, лісового господарства, рибальства та мисливства</t>
  </si>
  <si>
    <t>Додаткова дотація з державного бюджету на забезпечення пальним станцій (відділень) екстреної, швидкої та невідкладної медичної допомоги</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</si>
  <si>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</si>
  <si>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</si>
  <si>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</si>
  <si>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</si>
  <si>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</si>
  <si>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090412</t>
  </si>
  <si>
    <t>Інші видатки на соціальний захист населення</t>
  </si>
  <si>
    <t>Землеустрій</t>
  </si>
  <si>
    <t xml:space="preserve">                                                                                               </t>
  </si>
  <si>
    <t>за тимчасовою класифікацією видатків та кредитування місцевих бюджетів</t>
  </si>
  <si>
    <t>Видатки загального фонду</t>
  </si>
  <si>
    <t>Видатки спеціального фонду</t>
  </si>
  <si>
    <t>Всього</t>
  </si>
  <si>
    <t>з них</t>
  </si>
  <si>
    <t xml:space="preserve"> споживання</t>
  </si>
  <si>
    <t xml:space="preserve"> розвитку</t>
  </si>
  <si>
    <t>бюджет розвитку</t>
  </si>
  <si>
    <t>оплата праці</t>
  </si>
  <si>
    <t>оплата комунальних послуг та енергоносіїв</t>
  </si>
  <si>
    <t>капітальні видатки за рахунок коштів, що передаються із загального фонду до бюджету розвитку(спеціального фонду)</t>
  </si>
  <si>
    <t>13+3+6</t>
  </si>
  <si>
    <t>010000</t>
  </si>
  <si>
    <t>Державне управління</t>
  </si>
  <si>
    <t>Функціонування законодавчої та виконавчої  влади</t>
  </si>
  <si>
    <t>Апарат Верховної Ради Автономної Республіки Крим</t>
  </si>
  <si>
    <t>Апарат Ради міністрів Автономної Республіки Крим та її місцевих органів</t>
  </si>
  <si>
    <t>010116</t>
  </si>
  <si>
    <t>Органи місцевого самоврядування</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</si>
  <si>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</si>
  <si>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</si>
  <si>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</si>
  <si>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</si>
  <si>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Професійно-пожежна охорона</t>
  </si>
  <si>
    <t>Спеціалізовані монтажно-експлуатаційні підрозділи</t>
  </si>
  <si>
    <t>Адресно-довідкові бюро</t>
  </si>
  <si>
    <t>070000</t>
  </si>
  <si>
    <t>Освіта</t>
  </si>
  <si>
    <t>070201</t>
  </si>
  <si>
    <t xml:space="preserve">Загальноосвітні школи </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</si>
  <si>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</si>
  <si>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</si>
  <si>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</si>
  <si>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</si>
  <si>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</si>
  <si>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</si>
  <si>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</si>
  <si>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</si>
  <si>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070807</t>
  </si>
  <si>
    <t>Інші освітні програми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</si>
  <si>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</si>
  <si>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</si>
  <si>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</si>
  <si>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</si>
  <si>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</si>
  <si>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</si>
  <si>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</si>
  <si>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</si>
  <si>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</si>
  <si>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</si>
  <si>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080300</t>
  </si>
  <si>
    <t>Поліклініки і амбулаторії(крім спеціалізованих поліклінік та загальних і  спеціалізованих стоматологічних поліклінік)</t>
  </si>
  <si>
    <t>080600</t>
  </si>
  <si>
    <t>Фельдшерсько-акушерські пункти</t>
  </si>
  <si>
    <t>081002</t>
  </si>
  <si>
    <t>Інші заходи по охороні здоров'я</t>
  </si>
  <si>
    <t>081004</t>
  </si>
  <si>
    <t>Централізовані бухгалтерії</t>
  </si>
  <si>
    <t>081009</t>
  </si>
  <si>
    <t>Джерела фінансування районного бюджету на 2012 рік</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</si>
  <si>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</si>
  <si>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</si>
  <si>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</si>
  <si>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 xml:space="preserve">Пільги ветеранам війни та праці, інші пільги </t>
  </si>
  <si>
    <t>090201</t>
  </si>
  <si>
    <t>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Батьківщиною,дітям війни,жертвам нацистських переслідувань та реабілітованим громадянам,які стали інвалідами внаслідок репресій або є пенсіонерами, на житлово-комунальні послуги</t>
  </si>
  <si>
    <t>090202</t>
  </si>
  <si>
    <t xml:space="preserve">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Батьківщиною,особам,які мають особливі трудові заслуги,жертвам нацистських переслідувань на придбання твердого палива та скрапленого газу </t>
  </si>
  <si>
    <t>090203</t>
  </si>
  <si>
    <t>Інші 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осіб,ветеранам праці,жертвам нацистських переслідувань та реабілітованим громадянам,які стали інвалідами внаслідок репресій або є пенсіонерами</t>
  </si>
  <si>
    <t>090204</t>
  </si>
  <si>
    <t xml:space="preserve">  до рішення  районної ради</t>
  </si>
  <si>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військовослужбовцям СБУ, пріцівникам міліції,особам начальницького складу податкової міліції,рядового і начальницького складу кримінально-виконавчої системи,батькам та членам сімей військовослужбовців,які загинули(померли)або пропали безвісті під час проходження військової служби, на житлово-комунальні послуги</t>
  </si>
  <si>
    <t xml:space="preserve">                                                                                                </t>
  </si>
  <si>
    <t>090205</t>
  </si>
  <si>
    <t>090206</t>
  </si>
  <si>
    <t>Інші пільги ветеранам військової лужби,ОВС,державної пожежної охорони,вдовам(вдівцям) померлих(загиблих)ветеранів військової служби,ОВС і державної пожежної охорони,особам,звільненим з військової служби, які стали інвалідами під час проходження військової служби</t>
  </si>
  <si>
    <t>090207</t>
  </si>
  <si>
    <t xml:space="preserve">Пільги громадянам, які постраждали внаслідок Чорнобильської катастрофи,дружинам (чоловікам) та дітям померлих громадян, смерть яких пов'язана з Чорнобильською катастрофою, на житлово-комунальні послуги </t>
  </si>
  <si>
    <t>090208</t>
  </si>
  <si>
    <t>до рішення районної ради</t>
  </si>
  <si>
    <t>"Про районний бюджет на 2012рік"</t>
  </si>
  <si>
    <r>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пріцівникам міліції,особам начальницького складу податкової міліції,рядового і начальницького складу кримінально-виконавчої системи,дітям(до досягнення повноліття)працівників міліції,осіб начальницького складу податкової міліції,загиблих або померлих у зв'язку з виконанням службових обов'язків,непрацездатним членам сімей,які перебували на їх утриманні,</t>
    </r>
    <r>
      <rPr>
        <b/>
        <sz val="44"/>
        <color indexed="8"/>
        <rFont val="Times New Roman"/>
        <family val="1"/>
      </rPr>
      <t>на придбання твердого палива</t>
    </r>
  </si>
  <si>
    <t>Пільги громадянам,які постраждали внаслідок Чорнобильської катастрофи, дружинам (чоловікам) та опікунам(на час опікунства)дітей померлих громадян,смерть яких пов'язана з Чорнобильською катастрофою,на придбання твердого палива</t>
  </si>
  <si>
    <t>090209</t>
  </si>
  <si>
    <t>Інші пільги громадянам, які постраждали внаслідок Чорнобильської катастрофи,дружинам (чоловікам) та опікунам( на час опікунства) дітей померлих громадян, смерть яких пов'язана з Чорнобильською катастрофою</t>
  </si>
  <si>
    <t>090210</t>
  </si>
  <si>
    <t>Програма відшкодування вартості проїзду хворих з хронічною нирковою недостатністю на 2012 рік</t>
  </si>
  <si>
    <t>Перелік державних та регіональних програм, які фінансуються за рахунок коштів  районного бюджету  Новгород-Сіверского району в  2012 році</t>
  </si>
  <si>
    <t>Районна програма підтримки газети "Сіверський край" на 2012 рік</t>
  </si>
  <si>
    <t>Районна програма розвитку малого підприємництва на 2011-2012 роки</t>
  </si>
  <si>
    <t>Районна Програма підтримки індивідуального житлового будівництва на селі "Власний дім" на 2012-2015 роки</t>
  </si>
  <si>
    <t>Програма діяльності районної ветеранської організації на 2012 рік</t>
  </si>
  <si>
    <t>Програма забезпеченості діяльності комунальної установи "Районний трудовий архів" Новгород-Сіверської районної ради на 2012 рік</t>
  </si>
  <si>
    <t xml:space="preserve">Пільги  пенсіонерам з числа спеціалістів із захисту рослин,передбачені частиною четвертою статті 20 Закону України "Про захистрослин", громадянам, передбачені пунктом"ї"частини першої статті 77 Основ законодавства про охорону здоровя,частиною четвертою ст. 29 основ. законодавства про культуру,абзацом першим частини четвертої статті 57 ЗУ "Про освіту",на оплату електро енергії,природного газу,послуг тепло-,водопостачання,квартирноїплати,вивезення побутового сміття та рідких нечистот </t>
  </si>
  <si>
    <t>090211</t>
  </si>
  <si>
    <t>15</t>
  </si>
  <si>
    <t>01</t>
  </si>
  <si>
    <t>03</t>
  </si>
  <si>
    <t>10</t>
  </si>
  <si>
    <t>24</t>
  </si>
  <si>
    <t xml:space="preserve">Пільги пенсіонерам з числа спеціалістів із захисту рослин,передбачені частиною четвертою статті 20 Закону України "Про захист рослин", громадянам,передбачені пунктом"ї"частини першої ст. 77 Основ законодавства про охорону здоровя,частиною другою ст. 29 Основ законодавства про культуру,абзацом першим частини четвертої ст. 57 ЗУ "Про освіту",на придбання твердого та рідкого пічного побутового палива </t>
  </si>
  <si>
    <t>090212</t>
  </si>
  <si>
    <t>Пільги на надання пільг на медичне обслуговування громадян, які постраждали внаслідок Чорнобильської катастрофи(пільгове зубопротезування та придбання ліків за пільговими рецептами)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</si>
  <si>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</si>
  <si>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</si>
  <si>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</si>
  <si>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</si>
  <si>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</si>
  <si>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</si>
  <si>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 xml:space="preserve">Допомога  сім’ям з дітьми </t>
  </si>
  <si>
    <t>090302</t>
  </si>
  <si>
    <t>Допомога у зв’язку з вагітністю та пологами</t>
  </si>
  <si>
    <t>090303</t>
  </si>
  <si>
    <t>Допомога на догляд за дитиною віком до 3 років  незастрахованим матерям</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</si>
  <si>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</si>
  <si>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</si>
  <si>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</si>
  <si>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</si>
  <si>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</si>
  <si>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</si>
  <si>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</si>
  <si>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</si>
  <si>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</si>
  <si>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</si>
  <si>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</si>
  <si>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 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</si>
  <si>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</si>
  <si>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</si>
  <si>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</si>
  <si>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</si>
  <si>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090417</t>
  </si>
  <si>
    <t>Витрати на поховання учасників бойових дій та інвалідів війни</t>
  </si>
  <si>
    <t>Інші програми соціального захисту неповнолітніх</t>
  </si>
  <si>
    <t>О90601</t>
  </si>
  <si>
    <t>Будинки-інтернати для малолітніх інвалідів</t>
  </si>
  <si>
    <t>Притулки для неповнолітніх</t>
  </si>
  <si>
    <t>О90802</t>
  </si>
  <si>
    <t>Будинки-інтернати для престарілих і інвалідів системи соціального захисту</t>
  </si>
  <si>
    <t>091100</t>
  </si>
  <si>
    <t>Соціальні програми у галузі сім"ї,жінок ,молоді і дітей"</t>
  </si>
  <si>
    <t xml:space="preserve">Заходи по реалізації регіональних програм відпочинку та оздоровлення </t>
  </si>
  <si>
    <t>091101</t>
  </si>
  <si>
    <t>Утримання центрів соціальних служб для сім'ї,дітей та молоді</t>
  </si>
  <si>
    <t>091102</t>
  </si>
  <si>
    <t>Програми і заходи центрів соціальних служб для сім'ї,дітей та молоді</t>
  </si>
  <si>
    <t>О91104</t>
  </si>
  <si>
    <t>Соціальні програми і заходи державних органів у справах жінок</t>
  </si>
  <si>
    <t>О91105</t>
  </si>
  <si>
    <t>Утримання клубів підлітків за місцем проживання</t>
  </si>
  <si>
    <t>О91106</t>
  </si>
  <si>
    <t>О91107</t>
  </si>
  <si>
    <t xml:space="preserve">Соціальні програми і заходи державних органів у справах сім’ї </t>
  </si>
  <si>
    <t>Будівництво житла та об’єктів інфраструктури для кримськотатарського народу та осіб інших національностей, які повертаються в Україну</t>
  </si>
  <si>
    <t>О91203</t>
  </si>
  <si>
    <t>Навчання та трудове влаштування інвалідів</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</si>
  <si>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</si>
  <si>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</si>
  <si>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</si>
  <si>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</si>
  <si>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</si>
  <si>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</si>
  <si>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катастрофипо реалізації регіональних програм відпочінку та оздоровлення дітей</t>
  </si>
  <si>
    <t>091204</t>
  </si>
  <si>
    <t>Територіальні центри і відділення соціальної допомоги на дому</t>
  </si>
  <si>
    <t>О91207</t>
  </si>
  <si>
    <t>Пільги, що надаються населенню (крім ветеранів війни та праці)  по оплаті житлово-комунальних послуг і природного газу</t>
  </si>
  <si>
    <t>Центри по нарахуванню та виплаті пенсій, допомог</t>
  </si>
  <si>
    <t>Житлово-комунальне господарство</t>
  </si>
  <si>
    <t>Житлово-експлуатаційне господарство</t>
  </si>
  <si>
    <t>Капітальний ремонт житлового фонду місцевих органів влади</t>
  </si>
  <si>
    <t xml:space="preserve">Благоустрій міст, сіл, селищ </t>
  </si>
  <si>
    <t>091205</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</si>
  <si>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</si>
  <si>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091300</t>
  </si>
  <si>
    <t>Державна соціальна допомога інвалідам з дитинства та дітям інвалідами</t>
  </si>
  <si>
    <t>100000</t>
  </si>
  <si>
    <t>100602</t>
  </si>
  <si>
    <t xml:space="preserve">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відповідно </t>
  </si>
  <si>
    <t xml:space="preserve"> Культура і мистецтво</t>
  </si>
  <si>
    <t>110103</t>
  </si>
  <si>
    <t>Філармонії,музичні колективи і ансамблі та інші мистецькі заклади та заходи</t>
  </si>
  <si>
    <t>110104</t>
  </si>
  <si>
    <t>Видатки на заходи ,передбачені державними і місцевими програмами розвитку культури і мистецтва</t>
  </si>
  <si>
    <t>110201</t>
  </si>
  <si>
    <t>Бібліотеки</t>
  </si>
  <si>
    <t>110204</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</si>
  <si>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</si>
  <si>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</si>
  <si>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</si>
  <si>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</si>
  <si>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Разом видатків на поточний рік</t>
  </si>
  <si>
    <r>
      <t>Найменування к</t>
    </r>
    <r>
      <rPr>
        <sz val="12"/>
        <rFont val="Times New Roman"/>
        <family val="1"/>
      </rPr>
      <t>оду тимчасової класифікації видатків та кредитування місцевих бюджетів</t>
    </r>
  </si>
  <si>
    <t>Районна державна  адміністрація</t>
  </si>
  <si>
    <t>Проведення комплексної експертизи по робочому проекту "Реконструкція електромережі з встановленням дізельного генератора для автономного електропостачання центральної районної лікарні ім.І.В.Буяльського</t>
  </si>
  <si>
    <t>Капітальні видатки</t>
  </si>
  <si>
    <t>Робочий проект реконструкції приміщення навчально-виховного комплексу в с.Дігтярівка</t>
  </si>
  <si>
    <t xml:space="preserve">Управління праці та соціального захисту населення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</si>
  <si>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</si>
  <si>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Всього бюджет розвитку:</t>
  </si>
  <si>
    <t>Палаці і будинки культури,клуби та інші заклади клубного типу</t>
  </si>
  <si>
    <t>110205</t>
  </si>
  <si>
    <t>Школи естетичного виховання дітей</t>
  </si>
  <si>
    <t>110502</t>
  </si>
  <si>
    <t>Інші культурно-освітні заклади та заходи</t>
  </si>
  <si>
    <t xml:space="preserve"> Засоби масової інформації</t>
  </si>
  <si>
    <t xml:space="preserve">Періодичні видання, (газети та журнали) </t>
  </si>
  <si>
    <t>Книговидання</t>
  </si>
  <si>
    <t>Фізична культура і спорт</t>
  </si>
  <si>
    <t>Проведення навчально-тренувальних зборів і змагань</t>
  </si>
  <si>
    <t>від  10 січня  2012 року</t>
  </si>
  <si>
    <t>Надходження від відшкодування втрат від лісогосподарського тв сільськогосподарського виробництва</t>
  </si>
  <si>
    <t>21.Печенюгівська</t>
  </si>
  <si>
    <t>Утримання та навчально-тренувальна робота дитячо-юнацьких спортивних шкіл</t>
  </si>
  <si>
    <t>Будівництво</t>
  </si>
  <si>
    <t>Капітальні вкладення</t>
  </si>
  <si>
    <t>Сільське і лісове господарство, рибне господарство та мисливство</t>
  </si>
  <si>
    <t xml:space="preserve">Регулювання цін на послуги місцевого автотранспорту </t>
  </si>
  <si>
    <t>Компенсаційні виплати на пільговий проїзд автомобільним транспортом окремим категоріям громадян</t>
  </si>
  <si>
    <t>Компенсаційні виплати на пільговий проїзд залізничним транспортом окремим категоріям громадян</t>
  </si>
  <si>
    <t>Інші послуги,пов'язані з економічною діяльністю</t>
  </si>
  <si>
    <t>Внески органів влади АРК та органів місцевого самоврядуквання у статутні фонди суб'єктів підприємницької діяльності</t>
  </si>
  <si>
    <t>Запобігання та ліквідація надзвичайних ситуацій та наслідків стихійного лиха</t>
  </si>
  <si>
    <t>Охорона та раціональне використання природних ресурсів</t>
  </si>
  <si>
    <t>Ліквідація іншого забруднення навколишнього природного середовища</t>
  </si>
  <si>
    <t>Інша діяльність у сфері охорони навкюсередов.</t>
  </si>
  <si>
    <t>Видатки на попередження та ліквідацію надзвичайних ситуацій та наслідків стихійного лиха</t>
  </si>
  <si>
    <t xml:space="preserve">Заходи з організації рятування на водах        </t>
  </si>
  <si>
    <t>Обслуговування боргу місцевих бюджетів</t>
  </si>
  <si>
    <t>Обслуговування внутрішнього боргу</t>
  </si>
  <si>
    <t>Обслуговування зовнішнього боргу</t>
  </si>
  <si>
    <t xml:space="preserve">Видатки, не віднесені до основних груп </t>
  </si>
  <si>
    <t>Резервний фонд</t>
  </si>
  <si>
    <t>Проведення  виборів народних депутатів Верховної Ради АРК, місцевих рад та сільських, селищних, міських голів</t>
  </si>
  <si>
    <t xml:space="preserve">до рішення  районної ради     </t>
  </si>
  <si>
    <t>Доходи районного бюджету на 2012 рік</t>
  </si>
  <si>
    <t xml:space="preserve">            з міським та сільськими бюджетами на 2012 рік</t>
  </si>
  <si>
    <t>Кошти ,що передаються із загального фонду бюджету до бюджету розвитку /спеціального фонду/</t>
  </si>
  <si>
    <t xml:space="preserve">Дотація вирівнювання, що передається з районних та міських (міст Києва і Севастополя, міст республіканського та  обласного значення)   бюджетів до  міських  (міст районного значення), селищних, сільських  та районних у  містах бюджетів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</si>
  <si>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</si>
  <si>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ЄТС</t>
  </si>
  <si>
    <t>Інші додаткові дотації</t>
  </si>
  <si>
    <t xml:space="preserve">Додаткова дотація з держ. бюджету на забезпечення  видатків на оплату праці працівників бюджетних установ у зв'язку із наближенням запровадження ЄТС розрядів і коефіцієнтів у повному обсязі </t>
  </si>
  <si>
    <t xml:space="preserve">Субвенція з держ.бюджету місцевим бюджетам на будівництво і придбання житла військовослужбовцям та особам рядового іначальницького складу,звільненим у запас або відставку за станом здоров'я,віком,вислугою років та у зв'язку із скороченнямштатів,які перебувають на квартирному обліку за місцем проживання,членам сімей з числа цих осіб,які загинули під час виконання ними службових обов'язків, а також учасникам бойових дій в Афганістані та воєн.конфл.у заруб.країнах </t>
  </si>
  <si>
    <t>Субвенція з державного бюджету місцевим бюджетам на заходи з енергозбереження, у т.ч.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t>
  </si>
  <si>
    <t>Субвенція, з держ. бюджетумісцевим бюджетам на виконання інвестиційних проектів,спрямованих на соціально- економіч. розвиток регіонів, виконання заходів з попередження аварій і запобігання техногенним катастрофам у ЖКГ та на інших аварійних об'єктах комунальної власності і на виконання інвестиц. проектів, у т.ч. на кап. ремонт сільських шкіл, на розвиток та реконструкцію централізов. систем водопостачання та водовідведення, на впровадження заходів, спрямованих на зменшення витрат по виробництву, передачі та споживання теплової енергії</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</si>
  <si>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t>
  </si>
  <si>
    <t>Інші субвенції</t>
  </si>
  <si>
    <t>Субвенції</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</si>
  <si>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</si>
  <si>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на проведення видатків місцевих бюджетів, що враховуються при визначенні обсягу міжбюджетних трансфертів</t>
  </si>
  <si>
    <t>ВСЬОГО ВИДАТКІВ</t>
  </si>
  <si>
    <t>Додаток 7</t>
  </si>
  <si>
    <t>Код</t>
  </si>
  <si>
    <t>Назва</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</si>
  <si>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</si>
  <si>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</si>
  <si>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</si>
  <si>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</si>
  <si>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</si>
  <si>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</si>
  <si>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</si>
  <si>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</si>
  <si>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за головними  розпорядниками</t>
  </si>
  <si>
    <t xml:space="preserve">Код  типової  відомчої  класифікації видатків </t>
  </si>
  <si>
    <t>Назва  головного розпорядника  коштів</t>
  </si>
  <si>
    <t xml:space="preserve">         споживання</t>
  </si>
  <si>
    <t xml:space="preserve">      розвитку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</si>
  <si>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</si>
  <si>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</si>
  <si>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оплата   праці</t>
  </si>
  <si>
    <t xml:space="preserve"> комунальні послуги  та енергоносії</t>
  </si>
  <si>
    <t xml:space="preserve">  комунальні послуги  та енергоносії</t>
  </si>
  <si>
    <t xml:space="preserve">з них             капітальні видатки за рахунок коштів, що передаються із загального фонду до бюджету розвитку(спеціального фонду) </t>
  </si>
  <si>
    <t>13=3+6</t>
  </si>
  <si>
    <t xml:space="preserve">Інші видатки на соціальний захист населення  </t>
  </si>
  <si>
    <t>Видатки, не віднесені до основних груп</t>
  </si>
  <si>
    <t xml:space="preserve">Інші видатки  </t>
  </si>
  <si>
    <t>Охорона здоров'я</t>
  </si>
  <si>
    <t xml:space="preserve">Інші заходи по охороні здоров"я  </t>
  </si>
  <si>
    <t xml:space="preserve">Забезпечення централізованих заходів з лікування хворих на цукровий та нецукровий діабет </t>
  </si>
  <si>
    <t>Соціальні програми у галузі сім'ї, жінок, молоді і дітей</t>
  </si>
  <si>
    <t>Районна цільова програма розвитку сімейних форм виховання дітей-сиріт та дітей,позбавлених батьківського піклування,подолання дитячої безпритульності та бездоглядності на 2011-2016 роки</t>
  </si>
  <si>
    <t>Утримання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</si>
  <si>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</si>
  <si>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</si>
  <si>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</si>
  <si>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</si>
  <si>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Погашення заборгованості з різниці в тарифах на теплову енргію, що вироблялася,транпортувалася та постачалася населенню, яка виникла в зв'язку з невідповідністю фактичної вартості теплової енргії тарифам, що затверджувалися або погоджувалися</t>
  </si>
  <si>
    <t>110000</t>
  </si>
  <si>
    <t>Культура і мистецтво</t>
  </si>
  <si>
    <t>"Філармонії,музичні колективи і ансамблі та інші мистецькі заклади та заходи"</t>
  </si>
  <si>
    <t>Редакція газети</t>
  </si>
  <si>
    <t>Засоби масової інформації</t>
  </si>
  <si>
    <t>Утримання апарату управління громадських організацій(ФСТ "Колос")</t>
  </si>
  <si>
    <t>Районний відділ освіти</t>
  </si>
  <si>
    <t>Методична освіта, інші заходи у сфері народної освіти</t>
  </si>
  <si>
    <t>Групи централізованого господаського обслуговування</t>
  </si>
  <si>
    <t>Утримання та навчально-тренувальна   робота дитячо-юнацьких спортивних шкіл</t>
  </si>
  <si>
    <t>Управління праці та соцзахисту населення Н-Сіверської РДА</t>
  </si>
  <si>
    <t>Палаці і будинки культури,клуби</t>
  </si>
  <si>
    <t>Додаток  8</t>
  </si>
  <si>
    <t>Субвенція  з державного бюджету місцевим бюджетам на будівництво,реконструкцію,ремонт та утримання вулиць і доріг комунальної власності у населених пунктах</t>
  </si>
  <si>
    <t>Субвенція  з державного бюджету місцевим бюджетам на здійснення заходів щодо соціального розвитку окремих територій</t>
  </si>
  <si>
    <t>Субвенція з державного бюджету місцевим бюджетам на будівництво,реконструкцію,ремонт та утримання вулиць і доріг комунальної власності у населених пунктах</t>
  </si>
  <si>
    <t>"Про районний бюджет на 2012 рік"</t>
  </si>
  <si>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пріцівникам міліції,особам начальницького складу податкової міліції,рядового і начальницького складу кримінально-виконавчої системи,дітям(до досягнення повноліття)працівників міліції,осіб начальницького складу податкової міліції,загиблих або померлих у зв'язку з виконанням службових обов'язків,непрацездатним членам сімей,які перебували на їх утриманні,на придбання твердого палива</t>
  </si>
  <si>
    <t>160101</t>
  </si>
  <si>
    <t>Інші програми соціального захисту дітей</t>
  </si>
  <si>
    <t xml:space="preserve">Пільги громадянам, які постраждали внаслідок Чорнобильської катастрофи,дружинам (чоловікам) та опікунам(на час опікунства)дітей померлих громадян, смерть яких пов'язана з Чорнобильською катастрофою, на житлово-комунальні послуги </t>
  </si>
  <si>
    <t>Додаток 5</t>
  </si>
  <si>
    <t>грн.</t>
  </si>
  <si>
    <t>Код  типової відомчої класифікації видатків місцевих бюджетів</t>
  </si>
  <si>
    <t>Надання кредитів</t>
  </si>
  <si>
    <t>Повернення кредитів</t>
  </si>
  <si>
    <t>Кредитування - всього</t>
  </si>
  <si>
    <t>Найменвання коду тимчасової класифікації видатків та кредитування місцевих бюджетів</t>
  </si>
  <si>
    <t>у т.ч. бюджет розвитку</t>
  </si>
  <si>
    <t>250911</t>
  </si>
  <si>
    <t>4113</t>
  </si>
  <si>
    <t>Надання інших внутрішніх кредитів</t>
  </si>
  <si>
    <t>250912</t>
  </si>
  <si>
    <t>Повернення коштів, наданих для кредитування індивідуальних сільських забудовників</t>
  </si>
  <si>
    <t>4123</t>
  </si>
  <si>
    <t>Повернення інших внутрішніх кредитів</t>
  </si>
  <si>
    <t>Інші пільги громадянам, які постраждали внаслідок Чорнобильської катастрофи,дружинам (чоловікам) та опікунам(на час опікунства)дітей померлих громадян, смерть якиїх пов'зана з Чорнобильською катастрофою</t>
  </si>
  <si>
    <t xml:space="preserve">Пільги  пенсіонерам з числа спеціалістів із захисту рослин,передбачені частиною четвертою статті 20 Закону України "Про захист рослин", громадянам,передбачені пунктом"ї"частини першої статті 77 Основ законодавства про охорону здоровя,частиною четвертою ст. 29 основ. законодавства про культуру,абзацом першим частини четвертої статті 57 ЗУ "Про освіту",на оплату електро енергії,природного газу,послуг тепло-,водопостачання,квартирноїплати,вивезення побутового сміття та рідких нечистот </t>
  </si>
  <si>
    <t xml:space="preserve">Пільги пенсіонерам з числа спеціалістів із захисту рослин,передбачені частиною четвертоюстатті 20 Закону України "Про захист рослин" громадянам,передбачені пунктом"ї"частини першої ст. 77 Основ законодавства про охорону здоровя,частиною другою ст. 29 Основ законодавства про культуру,абзацом першим частини четвертої ст. 57 ЗУ "Про освіту",на придбання твердого та рідкого пічного побутового палива </t>
  </si>
  <si>
    <t>Пільги на  медичне обслуговування громадян, які постраждали внаслідок Чорнобильської катастрофи</t>
  </si>
  <si>
    <t>Пільги багатодітним сім'ям на придбання твердого палива таскрапленого газу</t>
  </si>
  <si>
    <t>Допомога сім’ям з дітьми</t>
  </si>
  <si>
    <t>Допомога на догляд за дитиною віком до 3-х років  незастрахованим матерям</t>
  </si>
  <si>
    <t>Одноразова допомога при народженні дитини</t>
  </si>
  <si>
    <t>Інша субвенція з обласного бюджету на виконання доручень виборців депутатами обласної ради</t>
  </si>
  <si>
    <t>Інша субвенція з обласного бюджету на виконання доручень виборців обласними депутатами</t>
  </si>
  <si>
    <t xml:space="preserve">  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</si>
  <si>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</si>
  <si>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Витрати на поховання учасників бойових дій</t>
  </si>
  <si>
    <t>Виплати грошової компенсації фізичним особам,які надають соціальні послуги громадянам похилого віку, інвалідам, дітям-інвалідам,хворим,які не здатні до самообслуговування і потребують сторонньої допомоги</t>
  </si>
  <si>
    <t>Транспорт, дорожнє господарство, зв'язок, телекомунікації та інформатика</t>
  </si>
  <si>
    <t>Компенсаційні виплати за пільговий проїзд автомобільним транспортом окремих категорій громадян</t>
  </si>
  <si>
    <t>Компенсаційні виплати за пільговий проїздзалізничним транспортом окремих категорій громадян</t>
  </si>
  <si>
    <t>Відділ культури і туризму</t>
  </si>
  <si>
    <t>Видатки на заходи,передбачені державними і місцевими програмами розвитку культури і мистецтва</t>
  </si>
  <si>
    <t>Державна інспекція екології</t>
  </si>
  <si>
    <t>Сільське  і лісове господарство, рибне господарство та мисливство</t>
  </si>
  <si>
    <t>Фінансове управління райдержадміністрації</t>
  </si>
  <si>
    <t xml:space="preserve">Дотація вирівнювання, що передаються з районних та міських (міст Києва і Севастополя, міст республіканського і обласного значення) бюджетів до міських (міст районного значення), селищних, сільських та районних у містах бюджетів </t>
  </si>
  <si>
    <t>Додаткова дотація з державного бюджету на вирівнювання фінансової забезпеченості місцевих бюджетів</t>
  </si>
  <si>
    <t>Додаткова дотація з державного бюджету місцевим бюджетам на забезпечення виплат, пов'язаних із підвищенням рівня оплати праці працівникам бюджетної сфери, в тому числі на підвищення посадового окладу працівника першого тарифного розряду ЄТС</t>
  </si>
  <si>
    <t xml:space="preserve">Інші додаткові дотації </t>
  </si>
  <si>
    <t>до рішення  районної  ради</t>
  </si>
  <si>
    <t xml:space="preserve">                            До рішення  районної ради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</si>
  <si>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зчисла депутатів відповіднихрад, що потребуютьпрацевлаштування в зв'язку із закінченням строку</t>
  </si>
  <si>
    <t xml:space="preserve">Інші субвенції </t>
  </si>
  <si>
    <t>Субвенція з державного бюджету місцевим бюджетам на проведення виборів депутатів Верховної ради,місцевих рад та сільських,міських голів</t>
  </si>
  <si>
    <t>ВСЬОГО  ВИДАТКІВ</t>
  </si>
  <si>
    <t xml:space="preserve">                                                                                                                                             </t>
  </si>
  <si>
    <t xml:space="preserve"> тттттттттттттттттт</t>
  </si>
  <si>
    <t xml:space="preserve">Орган з питань культури і туризму(Управління(головне управління)культури і туризму обласної (Київської, Севастопольської)державної адміністрації, відділ культури і туризму районної державної адміністрації,виконавчого органу місцевої ради) </t>
  </si>
  <si>
    <t>Голова районної ради</t>
  </si>
  <si>
    <t>Програма охорони земель Новгород-Сіверського району на 2009-2013 роки</t>
  </si>
  <si>
    <t>Управління праці та соціального захисту населення Н-Сіверської РДА</t>
  </si>
  <si>
    <t>в тому числі :                                                                                                                                                                       фіксований податок на доходи фізичних осіб від зайняття підприємницькою діяльністю</t>
  </si>
  <si>
    <t>Податок на прибуток підприємств та фінансових установ комун. власності</t>
  </si>
  <si>
    <t>Дотація вирівнювання, що одержуються з державного бюджету</t>
  </si>
  <si>
    <t>Субвенції всього</t>
  </si>
  <si>
    <t>Інші  надходження</t>
  </si>
  <si>
    <t xml:space="preserve"> </t>
  </si>
  <si>
    <t xml:space="preserve">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</si>
  <si>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</si>
  <si>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виплату допомоги сім'ям з дітьми, молозабезпеченим сім'ям та інвалідамз дитинства і дітям інвалідам та тимчасової державної допомоги дітям</t>
  </si>
  <si>
    <t>Інша субвенція із сільських бюджетів</t>
  </si>
  <si>
    <t>від 10 січня 2012 року</t>
  </si>
  <si>
    <t xml:space="preserve">Субв.з державного бюджету місцевим бюджетам на надання пільг та житлових субсидій населенню на оплату електроенергії,природного газу, послуг тепло-водопостачання і водовідведення,квартирної плати, вивезення побутового сміття та рідких нечистот </t>
  </si>
  <si>
    <t>120201</t>
  </si>
  <si>
    <t>Періодичні видання (газети та журнали)</t>
  </si>
  <si>
    <t>Видатки на заходи, передбачені державними і місцевими прграмами розвитку культури і мистецтва</t>
  </si>
  <si>
    <t>250404</t>
  </si>
  <si>
    <t>Субв. з держбюджету місцевим бюджетам на надання  пільг з послуг зв.та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t>
  </si>
  <si>
    <t xml:space="preserve">Інша додаткова дотація </t>
  </si>
  <si>
    <t>-3332400</t>
  </si>
  <si>
    <t>Додаток  2</t>
  </si>
  <si>
    <t xml:space="preserve">   Додаток 1</t>
  </si>
  <si>
    <t>Додаток 3</t>
  </si>
  <si>
    <t>Додаток 6</t>
  </si>
  <si>
    <t>від 10 січня  2012 року</t>
  </si>
  <si>
    <t xml:space="preserve">                від 10 січня  2012</t>
  </si>
  <si>
    <t xml:space="preserve">від 10 січня  2012 </t>
  </si>
  <si>
    <t xml:space="preserve">Реконструкція даху та приміщення  Гремяцької ЗОШ I-III cт. Новгород-Сіверського району </t>
  </si>
  <si>
    <t>Централізовані бухгалтерії обласних, міських,районних відділів освіти</t>
  </si>
  <si>
    <t>Орган з питань культури і туризму (Управління (головне управління) культури обласної (Київської,Севастопольської) державноїадміністрації,відділ культури і туризму районної державної адміністрації виконавчого органумісцевої влади)</t>
  </si>
  <si>
    <t xml:space="preserve">Реконструкція даху та приміщення Дігтярівського НВК Новгород-Сіверського району </t>
  </si>
  <si>
    <t>Субв. з держбюджету місцевим бюджетам на надання  пільг та житл-х суб-й нас-ню на придб-ня тв-го та рід-го пічного побут.палива скрапл.газу</t>
  </si>
  <si>
    <t xml:space="preserve">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t>
  </si>
  <si>
    <r>
      <t xml:space="preserve">Розподіл видатків районного бюджету на </t>
    </r>
    <r>
      <rPr>
        <b/>
        <sz val="48"/>
        <rFont val="Times New Roman"/>
        <family val="1"/>
      </rPr>
      <t>2012</t>
    </r>
    <r>
      <rPr>
        <b/>
        <sz val="48"/>
        <rFont val="Times New Roman"/>
        <family val="1"/>
      </rPr>
      <t xml:space="preserve"> рік</t>
    </r>
  </si>
  <si>
    <t>Повернення кредитів до районного бюджету та надання кредитів з районного бюджету Н-Сіверського району на 2012 рік</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</si>
  <si>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</si>
  <si>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житлових субсидій населенню на придбання твердого та рідкого пічного побутового палива і скрапленого газу</t>
  </si>
  <si>
    <t>Додаткова дотація з державногобюджету на вирівнювання фінансової забезпеченості місцевих бюджетів</t>
  </si>
  <si>
    <t xml:space="preserve"> проведення виборів депутатів Верховної Ради Автономної Республіки Крим, місцевих рад та сільських, селищних, міських голів</t>
  </si>
  <si>
    <t xml:space="preserve"> надання центрами соціальних служб для сім'ї, дітей та молоді соціальних послуг ін'єкційним споживачам наркотиків та членам їх сімей</t>
  </si>
  <si>
    <t>Надання пільг на медичне обслуговування громадян які постраждали внаслідок Чорнобильської катастрофи (пільгове зубопротезування та придбання ліків за пільговими рецептами)</t>
  </si>
  <si>
    <t>Код типової відомчої класифікації видатків місцевих бюджетів</t>
  </si>
  <si>
    <t>Найменування коду тимчасової класифікації видатків та кредитування місцевих бюджетів</t>
  </si>
  <si>
    <t>Назва головного розпорядника коштів</t>
  </si>
  <si>
    <t>Інша субвенція з обласного бюджету на надання пільг на медичне обслуговування громадян, які постраждали внаслідок Чорнобильської катастрофи</t>
  </si>
  <si>
    <t>На будівництво газопроводів-відводів та газифікацію населених пунктів,у першу чергу сільських,на 2006 рік (спеціальний фонд)</t>
  </si>
  <si>
    <t>В.Є.Душин</t>
  </si>
  <si>
    <t>Перелік об’єктів, видатки на які у 2012  році будуть проводитися за рахунок коштів бюджету розвитку</t>
  </si>
  <si>
    <t>Субвенція з державного бюджету місцевим бюджетам на соціально-економічний розвиток регіонів</t>
  </si>
  <si>
    <t>Субвенція з державного бюджету місцевим бюджетам на будівництво газопроводів-відводів та газифікацію населених пунктів, насамперед сільських</t>
  </si>
  <si>
    <t>Субвенція з державного бюджету місцевим бюджетам на погашення заборгованості минулих років з різниці в тарифах на теплову енергію</t>
  </si>
  <si>
    <t>Субвенція з державного бюджету місцевим бюджетам на здійснення виплат,визначених Законом України "Про реструктуризацію заборгованості з виплат,передбачених статтею 57 Закону України Про освіту" педагогічним,науково-педагогічним та іншим категоріям працівн</t>
  </si>
  <si>
    <t>Субвенція  (за видами)</t>
  </si>
  <si>
    <t xml:space="preserve">виплату допомоги сім'ям з дітьми, малозабезпеченим сім'ям та інвалідам з дитинства і дітям-інвалідам </t>
  </si>
  <si>
    <t>на утримання дітей сиріт та дітей, позбавлених батьківського піклування, в дитячих будинках сімейного типу та прийомних сім'ях</t>
  </si>
  <si>
    <t>Надання державного пільгового кредиту індивідуальним сільським забудовникам</t>
  </si>
  <si>
    <t>Субвенція на утримання дітей-сиріт та дітей, позбавлених батьківського піклування, в дитячих будинках сімейного типу та прийомних сім'ях</t>
  </si>
  <si>
    <t>Додаткова дотація на вирівнювання фінансової забезпеченності</t>
  </si>
  <si>
    <t>Інша дотація</t>
  </si>
  <si>
    <t>090802</t>
  </si>
  <si>
    <t>091209</t>
  </si>
  <si>
    <t>Утримання апарату управління громадських фізкультурно-спортивних організацій(ФСТ "Колос")</t>
  </si>
  <si>
    <t xml:space="preserve">Програма створення і використання матеріальних резервів для запобігання, ліквідації надзвичайних ситуацій техногенного і природного характеру та їх наслідків у Новгород-Сіверському районі на 2011-2015 роки </t>
  </si>
  <si>
    <t>до рішення  районної ради</t>
  </si>
  <si>
    <t>Найменування програми</t>
  </si>
  <si>
    <t xml:space="preserve">Додаткова  дотація з державного бюджету на зменшення фактичної диспропорції через нерівномірність мережі </t>
  </si>
  <si>
    <t>Додаток 4</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</si>
  <si>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</si>
  <si>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 xml:space="preserve">Інша субвенція з обласного бюджету для забезпечення лікування хворих на цукровий та нецукровий діабет  </t>
  </si>
  <si>
    <t>Інша субвенція з обласного бюджету для забезпечення лікування хворих на цукровий діабет</t>
  </si>
  <si>
    <t>Реєстраційний збір за проведення державної реєстрації юридичних осіб та фізичних осіб - підприємців</t>
  </si>
  <si>
    <t>Інша субвенція з обласного бюджету для фінансування видатків на виконання доручень виборців депутатами обласної ради</t>
  </si>
  <si>
    <t>в т.ч. бюджет розвитку</t>
  </si>
  <si>
    <t>Кошти, одержані із загального фонду бюджету до бюджету розвитку (спеціального фонду)</t>
  </si>
  <si>
    <t>Неподаткові надходження</t>
  </si>
  <si>
    <t>Інша субвенція з обласного бюджету на поховання учасників бойових дій</t>
  </si>
  <si>
    <t xml:space="preserve">Інша субвенція з обласного бюджету на фінансування невідкладних робіт з ліквідації аварійної ситуації </t>
  </si>
  <si>
    <t>Інша субвенція з обласного бюджету на фінансування нневідкладних робіт з ліквідації аварійної ситуації</t>
  </si>
  <si>
    <t>Інша субвенція з районного бюджету на фінансування нневідкладних робіт з ліквідації аварійної ситуації</t>
  </si>
  <si>
    <t>Районна Програма "Культурно-мистецька освіта на 2008-2012 роки "</t>
  </si>
  <si>
    <t>Орган з питань культури і туризму (Відділ культури і туризму райдержадміністрації)</t>
  </si>
  <si>
    <t>Н-Сіверська районна рада</t>
  </si>
  <si>
    <t>Разом видатків</t>
  </si>
  <si>
    <t>Податок на доходи фізичних осіб</t>
  </si>
  <si>
    <t>Найменування         адміністративно-територіальних утворень</t>
  </si>
  <si>
    <t>Міжбюджетні трансферти</t>
  </si>
  <si>
    <t>Дотація вирівнювання</t>
  </si>
  <si>
    <t>Сума</t>
  </si>
  <si>
    <t>Щоденний норматив відрахувань</t>
  </si>
  <si>
    <t xml:space="preserve"> 1.Березовогатська</t>
  </si>
  <si>
    <t xml:space="preserve"> 2.Блистiвська</t>
  </si>
  <si>
    <t xml:space="preserve"> 3.Биринська</t>
  </si>
  <si>
    <t xml:space="preserve"> 4.Б.-Вороб'ївська</t>
  </si>
  <si>
    <t xml:space="preserve"> 5.Бучкiвська</t>
  </si>
  <si>
    <t xml:space="preserve"> 6.Вороб"ївська</t>
  </si>
  <si>
    <t xml:space="preserve"> 7.Горбiвська</t>
  </si>
  <si>
    <t xml:space="preserve"> 8.Грем"яцька</t>
  </si>
  <si>
    <t xml:space="preserve"> 9.Дiгтярiвська</t>
  </si>
  <si>
    <t>10.Кiровська</t>
  </si>
  <si>
    <t>11.Команська</t>
  </si>
  <si>
    <t>12.Кудлаївська</t>
  </si>
  <si>
    <t>13.К.-Слобiдська</t>
  </si>
  <si>
    <t>14.Ковпинська</t>
  </si>
  <si>
    <t>15.Ларинiвська</t>
  </si>
  <si>
    <t>16.Лiсконогiвська</t>
  </si>
  <si>
    <t>17.Мамекiнська</t>
  </si>
  <si>
    <t>18.Мих.-Cлобiдська</t>
  </si>
  <si>
    <t>19.Об"їднанська</t>
  </si>
  <si>
    <t>20.Орлiвська</t>
  </si>
  <si>
    <t>22.Попiвська</t>
  </si>
  <si>
    <t>23.Смяцька</t>
  </si>
  <si>
    <t>180404</t>
  </si>
  <si>
    <t>24.Чайкинська</t>
  </si>
  <si>
    <t>25.Шептакiвська</t>
  </si>
  <si>
    <t>Районний бюджет</t>
  </si>
  <si>
    <t>Всього по району:</t>
  </si>
  <si>
    <t xml:space="preserve"> Мiська рада</t>
  </si>
  <si>
    <t xml:space="preserve"> РАЗОМ по с/р :</t>
  </si>
  <si>
    <t xml:space="preserve">              щодо взаємовідносин районного бюджету</t>
  </si>
  <si>
    <t>Кошти, що передаються до районного бюджету</t>
  </si>
  <si>
    <t>Норматив перерахування дотацій вирівнювання</t>
  </si>
  <si>
    <t>Найменування доходів згідно із бюджетною класифікацією</t>
  </si>
  <si>
    <t>Загальний фонд</t>
  </si>
  <si>
    <t>Спеціальний фонд</t>
  </si>
  <si>
    <t>Разом</t>
  </si>
  <si>
    <t>6=(гр3+гр4)</t>
  </si>
  <si>
    <t>Податкові надходження</t>
  </si>
  <si>
    <t>Х</t>
  </si>
  <si>
    <t>Податки на доходи, податки на прибуток, податки на збільшення ринковою вартості</t>
  </si>
  <si>
    <t>Власні надходження бюджетних установ</t>
  </si>
  <si>
    <t>Разом доходів</t>
  </si>
  <si>
    <t>Офіційні трансферти (розшифровуються за видами трансфертів та бюджетів)</t>
  </si>
  <si>
    <t>Всього доходів</t>
  </si>
  <si>
    <t>Дотації всього</t>
  </si>
  <si>
    <t>Інші видатки</t>
  </si>
  <si>
    <t>Код тимчасової класифікації видатків та кредитування місцевих бюджетів</t>
  </si>
  <si>
    <t>Районна державна адміністрація</t>
  </si>
  <si>
    <t xml:space="preserve">  </t>
  </si>
  <si>
    <t xml:space="preserve">                       Показники</t>
  </si>
  <si>
    <t>Норматив вилучення</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</si>
</sst>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_-* #,##0.0_р_._-;\-* #,##0.0_р_._-;_-* &quot;-&quot;_р_._-;_-@_-"/>
    <numFmt numFmtId="177" formatCode="_-* #,##0.0_р_._-;\-* #,##0.0_р_._-;_-* &quot;-&quot;?_р_._-;_-@_-"/>
    <numFmt numFmtId="178" formatCode="_-* #,##0.00_р_._-;\-* #,##0.00_р_._-;_-* &quot;-&quot;_р_._-;_-@_-"/>
    <numFmt numFmtId="179" formatCode="_-* #,##0.0\ _г_р_н_._-;\-* #,##0.0\ _г_р_н_._-;_-* &quot;-&quot;?\ _г_р_н_._-;_-@_-"/>
    <numFmt numFmtId="180" formatCode="0.000"/>
    <numFmt numFmtId="181" formatCode="0.0000"/>
    <numFmt numFmtId="182" formatCode="0.00000"/>
    <numFmt numFmtId="183" formatCode="0.000000"/>
    <numFmt numFmtId="184" formatCode="[$€-2]\ ###,000_);[Red]\([$€-2]\ ###,000\)"/>
    <numFmt numFmtId="185" formatCode="#,##0.0"/>
    <numFmt numFmtId="186" formatCode="_-* #,##0\ _г_р_н_._-;\-* #,##0\ _г_р_н_._-;_-* &quot;-&quot;?\ _г_р_н_._-;_-@_-"/>
    <numFmt numFmtId="187" formatCode="#,##0.00\ &quot;грн.&quot;"/>
    <numFmt numFmtId="188" formatCode="#,##0.000"/>
  </numFmts>
  <fonts count="80">
    <font>
      <sz val="10"/>
      <name val="Arial Cyr"/>
      <family val="0"/>
    </font>
    <font>
      <sz val="8"/>
      <name val="Bookman Old Style"/>
      <family val="1"/>
    </font>
    <font>
      <sz val="10"/>
      <name val="Times New Roman"/>
      <family val="1"/>
    </font>
    <font>
      <b/>
      <sz val="13.5"/>
      <name val="Bookman Old Style"/>
      <family val="1"/>
    </font>
    <font>
      <b/>
      <sz val="13.5"/>
      <name val="Times New Roman"/>
      <family val="1"/>
    </font>
    <font>
      <sz val="10"/>
      <name val="Bookman Old Style"/>
      <family val="1"/>
    </font>
    <font>
      <sz val="12"/>
      <name val="Times New Roman"/>
      <family val="1"/>
    </font>
    <font>
      <b/>
      <sz val="13.5"/>
      <name val="Arial Cyr"/>
      <family val="2"/>
    </font>
    <font>
      <b/>
      <sz val="10"/>
      <name val="Arial Cyr"/>
      <family val="2"/>
    </font>
    <font>
      <sz val="12"/>
      <name val="Bookman Old Style"/>
      <family val="1"/>
    </font>
    <font>
      <u val="single"/>
      <sz val="10"/>
      <color indexed="12"/>
      <name val="Arial Cyr"/>
      <family val="0"/>
    </font>
    <font>
      <u val="single"/>
      <sz val="10"/>
      <color indexed="36"/>
      <name val="Arial Cyr"/>
      <family val="0"/>
    </font>
    <font>
      <b/>
      <sz val="12"/>
      <name val="Arial Cyr"/>
      <family val="2"/>
    </font>
    <font>
      <b/>
      <sz val="12"/>
      <color indexed="8"/>
      <name val="Arial"/>
      <family val="2"/>
    </font>
    <font>
      <sz val="12"/>
      <name val="Arial Cyr"/>
      <family val="2"/>
    </font>
    <font>
      <sz val="8"/>
      <name val="Times New Roman"/>
      <family val="1"/>
    </font>
    <font>
      <sz val="7"/>
      <name val="Arial Cyr"/>
      <family val="2"/>
    </font>
    <font>
      <u val="single"/>
      <sz val="7"/>
      <color indexed="12"/>
      <name val="Arial Cyr"/>
      <family val="2"/>
    </font>
    <font>
      <b/>
      <i/>
      <sz val="7"/>
      <name val="Arial Cyr"/>
      <family val="2"/>
    </font>
    <font>
      <sz val="9"/>
      <name val="Arial Cyr"/>
      <family val="2"/>
    </font>
    <font>
      <b/>
      <sz val="12"/>
      <name val="Times New Roman"/>
      <family val="1"/>
    </font>
    <font>
      <sz val="11"/>
      <name val="Arial Cyr"/>
      <family val="0"/>
    </font>
    <font>
      <sz val="11"/>
      <color indexed="8"/>
      <name val="Times New Roman"/>
      <family val="1"/>
    </font>
    <font>
      <sz val="11"/>
      <name val="Times New Roman"/>
      <family val="1"/>
    </font>
    <font>
      <sz val="9"/>
      <name val="Times New Roman"/>
      <family val="1"/>
    </font>
    <font>
      <b/>
      <sz val="11"/>
      <name val="Times New Roman"/>
      <family val="1"/>
    </font>
    <font>
      <sz val="14"/>
      <name val="Arial Cyr"/>
      <family val="2"/>
    </font>
    <font>
      <sz val="9"/>
      <name val="Bookman Old Style"/>
      <family val="1"/>
    </font>
    <font>
      <b/>
      <sz val="14"/>
      <name val="Times New Roman"/>
      <family val="1"/>
    </font>
    <font>
      <sz val="14"/>
      <name val="Times New Roman"/>
      <family val="1"/>
    </font>
    <font>
      <b/>
      <sz val="18"/>
      <name val="Times New Roman"/>
      <family val="1"/>
    </font>
    <font>
      <sz val="9"/>
      <color indexed="8"/>
      <name val="Times New Roman"/>
      <family val="1"/>
    </font>
    <font>
      <b/>
      <sz val="16"/>
      <name val="Times New Roman"/>
      <family val="1"/>
    </font>
    <font>
      <b/>
      <sz val="14"/>
      <name val="Arial Cyr"/>
      <family val="0"/>
    </font>
    <font>
      <i/>
      <sz val="8"/>
      <name val="Times New Roman"/>
      <family val="1"/>
    </font>
    <font>
      <i/>
      <sz val="8"/>
      <name val="Arial Cyr"/>
      <family val="0"/>
    </font>
    <font>
      <b/>
      <i/>
      <sz val="8"/>
      <name val="Times New Roman"/>
      <family val="1"/>
    </font>
    <font>
      <sz val="48"/>
      <name val="Times New Roman"/>
      <family val="1"/>
    </font>
    <font>
      <b/>
      <sz val="48"/>
      <name val="Times New Roman"/>
      <family val="1"/>
    </font>
    <font>
      <b/>
      <sz val="48"/>
      <color indexed="8"/>
      <name val="Times New Roman"/>
      <family val="1"/>
    </font>
    <font>
      <i/>
      <sz val="48"/>
      <name val="Times New Roman"/>
      <family val="1"/>
    </font>
    <font>
      <sz val="48"/>
      <color indexed="8"/>
      <name val="Times New Roman"/>
      <family val="1"/>
    </font>
    <font>
      <b/>
      <i/>
      <sz val="48"/>
      <name val="Times New Roman"/>
      <family val="1"/>
    </font>
    <font>
      <u val="single"/>
      <sz val="48"/>
      <color indexed="12"/>
      <name val="Times New Roman"/>
      <family val="1"/>
    </font>
    <font>
      <sz val="48"/>
      <name val="Arial Cyr"/>
      <family val="0"/>
    </font>
    <font>
      <b/>
      <sz val="48"/>
      <name val="Arial Cyr"/>
      <family val="0"/>
    </font>
    <font>
      <b/>
      <i/>
      <sz val="48"/>
      <color indexed="8"/>
      <name val="Times New Roman"/>
      <family val="1"/>
    </font>
    <font>
      <u val="single"/>
      <sz val="48"/>
      <name val="Times New Roman"/>
      <family val="1"/>
    </font>
    <font>
      <sz val="8"/>
      <name val="Arial Cyr"/>
      <family val="2"/>
    </font>
    <font>
      <b/>
      <i/>
      <sz val="11"/>
      <name val="Arial Cyr"/>
      <family val="2"/>
    </font>
    <font>
      <i/>
      <sz val="11"/>
      <name val="Arial Cyr"/>
      <family val="2"/>
    </font>
    <font>
      <b/>
      <sz val="11"/>
      <name val="Arial Cyr"/>
      <family val="2"/>
    </font>
    <font>
      <b/>
      <sz val="16"/>
      <name val="Arial Cyr"/>
      <family val="2"/>
    </font>
    <font>
      <sz val="16"/>
      <name val="Arial Cyr"/>
      <family val="2"/>
    </font>
    <font>
      <sz val="12"/>
      <color indexed="8"/>
      <name val="Times New Roman"/>
      <family val="1"/>
    </font>
    <font>
      <b/>
      <i/>
      <sz val="12"/>
      <name val="Times New Roman"/>
      <family val="1"/>
    </font>
    <font>
      <b/>
      <sz val="12"/>
      <color indexed="8"/>
      <name val="Times New Roman"/>
      <family val="1"/>
    </font>
    <font>
      <sz val="36"/>
      <name val="Times New Roman"/>
      <family val="1"/>
    </font>
    <font>
      <sz val="44"/>
      <color indexed="8"/>
      <name val="Times New Roman"/>
      <family val="1"/>
    </font>
    <font>
      <b/>
      <sz val="44"/>
      <color indexed="8"/>
      <name val="Times New Roman"/>
      <family val="1"/>
    </font>
    <font>
      <sz val="44"/>
      <name val="Times New Roman"/>
      <family val="1"/>
    </font>
    <font>
      <sz val="46"/>
      <color indexed="8"/>
      <name val="Times New Roman"/>
      <family val="1"/>
    </font>
    <font>
      <i/>
      <sz val="40"/>
      <name val="Times New Roman"/>
      <family val="1"/>
    </font>
    <font>
      <b/>
      <i/>
      <sz val="14"/>
      <name val="Times New Roman"/>
      <family val="1"/>
    </font>
    <font>
      <i/>
      <sz val="14"/>
      <name val="Times New Roman"/>
      <family val="1"/>
    </font>
    <font>
      <b/>
      <i/>
      <sz val="10"/>
      <name val="Arial Cyr"/>
      <family val="0"/>
    </font>
    <font>
      <b/>
      <sz val="46"/>
      <name val="Times New Roman"/>
      <family val="1"/>
    </font>
    <font>
      <sz val="46"/>
      <name val="Arial Cyr"/>
      <family val="0"/>
    </font>
    <font>
      <sz val="46"/>
      <name val="Times New Roman"/>
      <family val="1"/>
    </font>
    <font>
      <sz val="40"/>
      <name val="Times New Roman"/>
      <family val="1"/>
    </font>
    <font>
      <sz val="12"/>
      <color indexed="8"/>
      <name val="Arial Cyr"/>
      <family val="2"/>
    </font>
    <font>
      <b/>
      <sz val="12"/>
      <color indexed="8"/>
      <name val="Arial Cyr"/>
      <family val="2"/>
    </font>
    <font>
      <b/>
      <sz val="10"/>
      <color indexed="8"/>
      <name val="Arial Cyr"/>
      <family val="2"/>
    </font>
    <font>
      <sz val="14"/>
      <color indexed="8"/>
      <name val="Times New Roman"/>
      <family val="1"/>
    </font>
    <font>
      <sz val="14"/>
      <color indexed="8"/>
      <name val="Arial Cyr"/>
      <family val="0"/>
    </font>
    <font>
      <b/>
      <sz val="14"/>
      <color indexed="8"/>
      <name val="Times New Roman"/>
      <family val="1"/>
    </font>
    <font>
      <sz val="10"/>
      <color indexed="8"/>
      <name val="Arial Cyr"/>
      <family val="0"/>
    </font>
    <font>
      <b/>
      <sz val="16"/>
      <color indexed="8"/>
      <name val="Times New Roman"/>
      <family val="1"/>
    </font>
    <font>
      <b/>
      <sz val="16"/>
      <color indexed="8"/>
      <name val="Arial Cyr"/>
      <family val="0"/>
    </font>
    <font>
      <sz val="16"/>
      <color indexed="8"/>
      <name val="Times New Roman"/>
      <family val="1"/>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20">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31">
    <xf numFmtId="0" fontId="0" fillId="0" borderId="0" xfId="0" applyAlignment="1">
      <alignment/>
    </xf>
    <xf numFmtId="0" fontId="1" fillId="0" borderId="0" xfId="0" applyFont="1" applyAlignment="1">
      <alignment horizontal="justify"/>
    </xf>
    <xf numFmtId="0" fontId="4" fillId="0" borderId="0" xfId="0" applyFont="1" applyAlignment="1">
      <alignment horizontal="justify"/>
    </xf>
    <xf numFmtId="0" fontId="5" fillId="0" borderId="0" xfId="0" applyFont="1" applyAlignment="1">
      <alignment horizontal="justify"/>
    </xf>
    <xf numFmtId="0" fontId="5" fillId="0" borderId="1" xfId="0" applyFont="1" applyBorder="1" applyAlignment="1">
      <alignment horizontal="center" vertical="top" wrapText="1"/>
    </xf>
    <xf numFmtId="0" fontId="7" fillId="0" borderId="0" xfId="0" applyFont="1" applyAlignment="1">
      <alignment/>
    </xf>
    <xf numFmtId="0" fontId="6" fillId="0" borderId="2" xfId="0" applyFont="1" applyBorder="1" applyAlignment="1">
      <alignment horizontal="right" vertical="top" wrapText="1"/>
    </xf>
    <xf numFmtId="0" fontId="5" fillId="0" borderId="1"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13" fillId="0" borderId="2" xfId="0" applyFont="1" applyFill="1" applyBorder="1" applyAlignment="1" applyProtection="1">
      <alignment/>
      <protection locked="0"/>
    </xf>
    <xf numFmtId="0" fontId="6" fillId="0" borderId="2" xfId="0" applyFont="1" applyBorder="1" applyAlignment="1">
      <alignment horizontal="justify" vertical="top" wrapText="1"/>
    </xf>
    <xf numFmtId="0" fontId="14" fillId="0" borderId="2" xfId="0" applyFont="1" applyBorder="1" applyAlignment="1">
      <alignment horizontal="right" vertical="top" wrapText="1"/>
    </xf>
    <xf numFmtId="0" fontId="14" fillId="0" borderId="2" xfId="0" applyFont="1" applyBorder="1" applyAlignment="1">
      <alignment/>
    </xf>
    <xf numFmtId="175" fontId="14" fillId="0" borderId="2" xfId="0" applyNumberFormat="1" applyFont="1" applyBorder="1" applyAlignment="1">
      <alignment horizontal="right"/>
    </xf>
    <xf numFmtId="0" fontId="13" fillId="0" borderId="2" xfId="0" applyFont="1" applyFill="1" applyBorder="1" applyAlignment="1" applyProtection="1">
      <alignment horizontal="center"/>
      <protection locked="0"/>
    </xf>
    <xf numFmtId="0" fontId="13" fillId="0" borderId="2" xfId="0" applyFont="1" applyFill="1" applyBorder="1" applyAlignment="1" applyProtection="1">
      <alignment horizontal="left"/>
      <protection/>
    </xf>
    <xf numFmtId="175" fontId="14" fillId="0" borderId="2" xfId="0" applyNumberFormat="1" applyFont="1" applyBorder="1" applyAlignment="1">
      <alignment/>
    </xf>
    <xf numFmtId="0" fontId="13" fillId="0" borderId="2" xfId="0" applyFont="1" applyFill="1" applyBorder="1" applyAlignment="1" applyProtection="1">
      <alignment/>
      <protection/>
    </xf>
    <xf numFmtId="0" fontId="16" fillId="0" borderId="0" xfId="0" applyFont="1" applyAlignment="1">
      <alignment horizontal="justify"/>
    </xf>
    <xf numFmtId="0" fontId="16" fillId="0" borderId="0" xfId="0" applyFont="1" applyAlignment="1">
      <alignment/>
    </xf>
    <xf numFmtId="0" fontId="0" fillId="0" borderId="0" xfId="0" applyAlignment="1">
      <alignment/>
    </xf>
    <xf numFmtId="0" fontId="1" fillId="0" borderId="5" xfId="0" applyFont="1" applyBorder="1" applyAlignment="1">
      <alignment horizontal="justify" vertical="top" wrapText="1"/>
    </xf>
    <xf numFmtId="0" fontId="1" fillId="0" borderId="4" xfId="0" applyFont="1" applyBorder="1" applyAlignment="1">
      <alignment horizontal="justify" vertical="top" wrapText="1"/>
    </xf>
    <xf numFmtId="0" fontId="14" fillId="0" borderId="0" xfId="0" applyFont="1" applyBorder="1" applyAlignment="1">
      <alignment/>
    </xf>
    <xf numFmtId="175" fontId="14" fillId="0" borderId="2" xfId="0" applyNumberFormat="1" applyFont="1" applyBorder="1" applyAlignment="1">
      <alignment/>
    </xf>
    <xf numFmtId="0" fontId="0" fillId="0" borderId="2" xfId="0" applyBorder="1" applyAlignment="1">
      <alignment/>
    </xf>
    <xf numFmtId="0" fontId="0" fillId="0" borderId="6" xfId="0" applyBorder="1" applyAlignment="1">
      <alignment/>
    </xf>
    <xf numFmtId="175" fontId="6" fillId="0" borderId="2" xfId="0" applyNumberFormat="1" applyFont="1" applyBorder="1" applyAlignment="1">
      <alignment horizontal="right" vertical="top" wrapText="1"/>
    </xf>
    <xf numFmtId="0" fontId="0" fillId="0" borderId="0" xfId="0" applyAlignment="1">
      <alignment horizontal="center" vertical="center" wrapText="1" shrinkToFit="1"/>
    </xf>
    <xf numFmtId="0" fontId="2" fillId="0" borderId="6" xfId="0" applyFont="1" applyBorder="1" applyAlignment="1">
      <alignment horizontal="center" vertical="top" wrapText="1"/>
    </xf>
    <xf numFmtId="0" fontId="0" fillId="0" borderId="0" xfId="0" applyBorder="1" applyAlignment="1">
      <alignment/>
    </xf>
    <xf numFmtId="175" fontId="6" fillId="0" borderId="2" xfId="0" applyNumberFormat="1" applyFont="1" applyBorder="1" applyAlignment="1">
      <alignment horizontal="right" vertical="center" wrapText="1"/>
    </xf>
    <xf numFmtId="175" fontId="14" fillId="0" borderId="2" xfId="0" applyNumberFormat="1" applyFont="1" applyBorder="1" applyAlignment="1">
      <alignment horizontal="right" vertical="center" wrapText="1"/>
    </xf>
    <xf numFmtId="2" fontId="14" fillId="0" borderId="2" xfId="0" applyNumberFormat="1" applyFont="1" applyBorder="1" applyAlignment="1">
      <alignment/>
    </xf>
    <xf numFmtId="175" fontId="12" fillId="0" borderId="2" xfId="0" applyNumberFormat="1" applyFont="1" applyBorder="1" applyAlignment="1">
      <alignment horizontal="right"/>
    </xf>
    <xf numFmtId="0" fontId="12" fillId="0" borderId="2" xfId="0" applyFont="1" applyBorder="1" applyAlignment="1">
      <alignment/>
    </xf>
    <xf numFmtId="175" fontId="12" fillId="0" borderId="2" xfId="0" applyNumberFormat="1" applyFont="1" applyBorder="1" applyAlignment="1">
      <alignment/>
    </xf>
    <xf numFmtId="0" fontId="12" fillId="0" borderId="2" xfId="0" applyFont="1" applyBorder="1" applyAlignment="1">
      <alignment horizontal="center" vertical="top" wrapText="1"/>
    </xf>
    <xf numFmtId="0" fontId="0" fillId="0" borderId="7" xfId="0" applyBorder="1" applyAlignment="1">
      <alignment horizontal="center" vertical="center" wrapText="1"/>
    </xf>
    <xf numFmtId="0" fontId="14" fillId="0" borderId="0" xfId="15" applyFont="1" applyAlignment="1">
      <alignment horizontal="center"/>
    </xf>
    <xf numFmtId="0" fontId="0" fillId="0" borderId="0" xfId="0" applyAlignment="1">
      <alignment horizontal="left"/>
    </xf>
    <xf numFmtId="0" fontId="2" fillId="0" borderId="2" xfId="0" applyFont="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horizontal="justify" vertical="top" wrapText="1"/>
    </xf>
    <xf numFmtId="0" fontId="0" fillId="0" borderId="8" xfId="0" applyBorder="1" applyAlignment="1">
      <alignment/>
    </xf>
    <xf numFmtId="0" fontId="14" fillId="0" borderId="8" xfId="0" applyFont="1" applyBorder="1" applyAlignment="1">
      <alignment/>
    </xf>
    <xf numFmtId="175" fontId="14" fillId="0" borderId="8" xfId="0" applyNumberFormat="1" applyFont="1" applyBorder="1" applyAlignment="1">
      <alignment/>
    </xf>
    <xf numFmtId="0" fontId="0" fillId="0" borderId="2" xfId="0" applyBorder="1" applyAlignment="1">
      <alignment horizontal="center" vertical="center" wrapText="1"/>
    </xf>
    <xf numFmtId="175" fontId="12" fillId="0" borderId="8" xfId="0" applyNumberFormat="1" applyFont="1" applyBorder="1" applyAlignment="1">
      <alignment horizontal="right"/>
    </xf>
    <xf numFmtId="0" fontId="2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26" fillId="0" borderId="0" xfId="0" applyFont="1" applyAlignment="1">
      <alignment horizontal="center" vertical="center" wrapText="1" shrinkToFit="1"/>
    </xf>
    <xf numFmtId="0" fontId="0" fillId="0" borderId="6" xfId="0" applyBorder="1" applyAlignment="1">
      <alignment horizontal="center" vertical="center" wrapText="1"/>
    </xf>
    <xf numFmtId="175" fontId="14" fillId="0" borderId="8" xfId="0" applyNumberFormat="1" applyFont="1" applyBorder="1" applyAlignment="1">
      <alignment horizontal="right"/>
    </xf>
    <xf numFmtId="0" fontId="0" fillId="0" borderId="0" xfId="0" applyAlignment="1">
      <alignment horizontal="center" vertical="center"/>
    </xf>
    <xf numFmtId="0" fontId="16" fillId="0" borderId="0" xfId="0" applyFont="1" applyAlignment="1">
      <alignment horizontal="center" vertical="center"/>
    </xf>
    <xf numFmtId="0" fontId="17" fillId="0" borderId="0" xfId="15" applyFont="1" applyAlignment="1">
      <alignment horizontal="center" vertical="center"/>
    </xf>
    <xf numFmtId="0" fontId="18" fillId="0" borderId="0" xfId="0" applyFont="1" applyAlignment="1">
      <alignment horizontal="center" vertical="center"/>
    </xf>
    <xf numFmtId="175" fontId="12"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4" fillId="0" borderId="9" xfId="0" applyFont="1" applyBorder="1" applyAlignment="1">
      <alignment/>
    </xf>
    <xf numFmtId="0" fontId="5" fillId="0" borderId="10"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15" fillId="0" borderId="0" xfId="0" applyFont="1" applyAlignment="1">
      <alignment/>
    </xf>
    <xf numFmtId="0" fontId="25" fillId="0" borderId="0" xfId="0" applyFont="1" applyAlignment="1">
      <alignment/>
    </xf>
    <xf numFmtId="3" fontId="29"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180" fontId="14" fillId="0" borderId="2" xfId="0" applyNumberFormat="1" applyFont="1" applyBorder="1" applyAlignment="1">
      <alignment horizontal="right" vertical="top" wrapText="1"/>
    </xf>
    <xf numFmtId="180" fontId="14" fillId="0" borderId="2" xfId="0" applyNumberFormat="1" applyFont="1" applyBorder="1" applyAlignment="1">
      <alignment/>
    </xf>
    <xf numFmtId="180" fontId="12" fillId="0" borderId="2" xfId="0" applyNumberFormat="1" applyFont="1" applyBorder="1" applyAlignment="1">
      <alignment horizontal="right"/>
    </xf>
    <xf numFmtId="180" fontId="14" fillId="0" borderId="2" xfId="0" applyNumberFormat="1" applyFont="1" applyBorder="1" applyAlignment="1">
      <alignment/>
    </xf>
    <xf numFmtId="0" fontId="5" fillId="0" borderId="0" xfId="0" applyFont="1" applyAlignment="1">
      <alignment horizontal="center"/>
    </xf>
    <xf numFmtId="0" fontId="31" fillId="0" borderId="11" xfId="0" applyFont="1" applyBorder="1" applyAlignment="1">
      <alignment horizontal="center" vertical="center" wrapText="1"/>
    </xf>
    <xf numFmtId="0" fontId="8" fillId="0" borderId="0" xfId="0" applyFont="1" applyAlignment="1">
      <alignment/>
    </xf>
    <xf numFmtId="0" fontId="28" fillId="0" borderId="2" xfId="0" applyFont="1" applyBorder="1" applyAlignment="1">
      <alignment horizontal="center" vertical="center" wrapText="1"/>
    </xf>
    <xf numFmtId="0" fontId="15" fillId="0" borderId="8" xfId="0" applyFont="1" applyBorder="1" applyAlignment="1">
      <alignment horizontal="center" vertical="center" wrapText="1"/>
    </xf>
    <xf numFmtId="175" fontId="5" fillId="0" borderId="2" xfId="0" applyNumberFormat="1" applyFont="1" applyBorder="1" applyAlignment="1">
      <alignment horizontal="center" vertical="center" wrapText="1"/>
    </xf>
    <xf numFmtId="175" fontId="5" fillId="0" borderId="2" xfId="0" applyNumberFormat="1" applyFont="1" applyBorder="1" applyAlignment="1">
      <alignment horizontal="justify" vertical="top" wrapText="1"/>
    </xf>
    <xf numFmtId="175" fontId="14" fillId="0" borderId="2" xfId="0" applyNumberFormat="1" applyFont="1" applyBorder="1" applyAlignment="1">
      <alignment horizontal="right" vertical="top" wrapText="1"/>
    </xf>
    <xf numFmtId="175" fontId="14" fillId="0" borderId="8" xfId="0" applyNumberFormat="1" applyFont="1" applyBorder="1" applyAlignment="1">
      <alignment/>
    </xf>
    <xf numFmtId="0" fontId="30" fillId="0" borderId="0" xfId="0" applyFont="1" applyAlignment="1">
      <alignment wrapText="1"/>
    </xf>
    <xf numFmtId="0" fontId="6" fillId="0" borderId="2" xfId="0" applyFont="1" applyBorder="1" applyAlignment="1">
      <alignment horizontal="center" vertical="center" wrapText="1"/>
    </xf>
    <xf numFmtId="0" fontId="35" fillId="0" borderId="0" xfId="0" applyFont="1" applyAlignment="1">
      <alignment horizontal="center" vertical="center"/>
    </xf>
    <xf numFmtId="3" fontId="28" fillId="0" borderId="3" xfId="0" applyNumberFormat="1" applyFont="1" applyBorder="1" applyAlignment="1">
      <alignment horizontal="center" vertical="center" wrapText="1"/>
    </xf>
    <xf numFmtId="0" fontId="33" fillId="0" borderId="3" xfId="0" applyFont="1" applyBorder="1" applyAlignment="1">
      <alignment horizontal="center" vertical="center"/>
    </xf>
    <xf numFmtId="49" fontId="6" fillId="0" borderId="2" xfId="0" applyNumberFormat="1" applyFont="1" applyBorder="1" applyAlignment="1">
      <alignment horizontal="center" vertical="center" wrapText="1"/>
    </xf>
    <xf numFmtId="0" fontId="28" fillId="0" borderId="2" xfId="0" applyFont="1" applyBorder="1" applyAlignment="1">
      <alignment horizontal="center" wrapText="1"/>
    </xf>
    <xf numFmtId="0" fontId="33" fillId="0" borderId="2" xfId="0" applyFont="1" applyBorder="1" applyAlignment="1">
      <alignment horizontal="center" vertical="center"/>
    </xf>
    <xf numFmtId="3" fontId="29" fillId="0" borderId="2" xfId="0" applyNumberFormat="1" applyFont="1" applyBorder="1" applyAlignment="1">
      <alignment/>
    </xf>
    <xf numFmtId="0" fontId="31" fillId="0" borderId="2" xfId="0" applyFont="1" applyBorder="1" applyAlignment="1">
      <alignment horizontal="center" vertical="center" wrapText="1"/>
    </xf>
    <xf numFmtId="0" fontId="29" fillId="0" borderId="2" xfId="0" applyFont="1" applyBorder="1" applyAlignment="1">
      <alignment/>
    </xf>
    <xf numFmtId="0" fontId="26" fillId="2" borderId="0" xfId="0" applyFont="1" applyFill="1" applyBorder="1" applyAlignment="1">
      <alignment horizontal="center" vertical="center"/>
    </xf>
    <xf numFmtId="0" fontId="26" fillId="2" borderId="0" xfId="0" applyFont="1" applyFill="1" applyAlignment="1">
      <alignment horizontal="center" vertical="center"/>
    </xf>
    <xf numFmtId="49" fontId="29" fillId="2" borderId="2" xfId="0" applyNumberFormat="1" applyFont="1" applyFill="1" applyBorder="1" applyAlignment="1">
      <alignment horizontal="center" vertical="center"/>
    </xf>
    <xf numFmtId="0" fontId="29" fillId="2" borderId="2" xfId="0" applyFont="1" applyFill="1" applyBorder="1" applyAlignment="1">
      <alignment horizontal="center" vertical="center"/>
    </xf>
    <xf numFmtId="3" fontId="29" fillId="2" borderId="2" xfId="0" applyNumberFormat="1" applyFont="1" applyFill="1" applyBorder="1" applyAlignment="1">
      <alignment horizontal="center" vertical="center"/>
    </xf>
    <xf numFmtId="3" fontId="29" fillId="2" borderId="2" xfId="0" applyNumberFormat="1" applyFont="1" applyFill="1" applyBorder="1" applyAlignment="1">
      <alignment horizontal="center" vertical="center" wrapText="1"/>
    </xf>
    <xf numFmtId="3" fontId="29" fillId="2" borderId="2" xfId="0" applyNumberFormat="1" applyFont="1" applyFill="1" applyBorder="1" applyAlignment="1">
      <alignment horizontal="right" vertical="center"/>
    </xf>
    <xf numFmtId="3" fontId="29" fillId="0" borderId="2" xfId="0" applyNumberFormat="1" applyFont="1" applyBorder="1" applyAlignment="1">
      <alignment/>
    </xf>
    <xf numFmtId="0" fontId="29" fillId="0" borderId="2" xfId="0" applyFont="1" applyBorder="1" applyAlignment="1">
      <alignment horizontal="center" vertical="center" wrapText="1"/>
    </xf>
    <xf numFmtId="0" fontId="29" fillId="2" borderId="2" xfId="0" applyFont="1" applyFill="1" applyBorder="1" applyAlignment="1">
      <alignment horizontal="center" vertical="center" wrapText="1"/>
    </xf>
    <xf numFmtId="0" fontId="26" fillId="2" borderId="2" xfId="0" applyFont="1" applyFill="1" applyBorder="1" applyAlignment="1">
      <alignment horizontal="center" vertical="center"/>
    </xf>
    <xf numFmtId="0" fontId="29" fillId="0" borderId="2" xfId="0" applyFont="1" applyBorder="1" applyAlignment="1">
      <alignment horizontal="center" wrapText="1"/>
    </xf>
    <xf numFmtId="49" fontId="34" fillId="0" borderId="12" xfId="0" applyNumberFormat="1" applyFont="1" applyBorder="1" applyAlignment="1">
      <alignment horizontal="center" vertical="center" wrapText="1"/>
    </xf>
    <xf numFmtId="0" fontId="34" fillId="0" borderId="13" xfId="0" applyFont="1" applyBorder="1" applyAlignment="1">
      <alignment horizontal="center" vertical="center" wrapText="1"/>
    </xf>
    <xf numFmtId="0" fontId="35" fillId="0" borderId="13" xfId="0" applyFont="1" applyBorder="1" applyAlignment="1">
      <alignment horizontal="center" vertical="center"/>
    </xf>
    <xf numFmtId="3" fontId="34" fillId="0" borderId="12" xfId="0" applyNumberFormat="1" applyFont="1" applyBorder="1" applyAlignment="1">
      <alignment horizontal="center" vertical="center" wrapText="1"/>
    </xf>
    <xf numFmtId="0" fontId="35" fillId="0" borderId="12" xfId="0" applyFont="1" applyBorder="1" applyAlignment="1">
      <alignment horizontal="center" vertical="center"/>
    </xf>
    <xf numFmtId="0" fontId="36" fillId="0" borderId="12" xfId="0" applyFont="1" applyBorder="1" applyAlignment="1">
      <alignment horizontal="center" vertical="center"/>
    </xf>
    <xf numFmtId="49" fontId="29" fillId="0" borderId="2" xfId="0" applyNumberFormat="1" applyFont="1" applyBorder="1" applyAlignment="1">
      <alignment horizontal="center" vertical="center"/>
    </xf>
    <xf numFmtId="0" fontId="37" fillId="0" borderId="4" xfId="0" applyFont="1" applyBorder="1" applyAlignment="1">
      <alignment horizontal="center" vertical="center" wrapText="1"/>
    </xf>
    <xf numFmtId="0" fontId="38" fillId="0" borderId="0" xfId="0" applyFont="1" applyAlignment="1">
      <alignment horizontal="center" vertical="center"/>
    </xf>
    <xf numFmtId="0" fontId="37" fillId="0" borderId="0" xfId="0" applyFont="1" applyAlignment="1">
      <alignment horizontal="center" vertical="center"/>
    </xf>
    <xf numFmtId="0" fontId="37" fillId="0" borderId="2" xfId="0" applyFont="1" applyBorder="1" applyAlignment="1">
      <alignment horizontal="center" vertical="center" wrapText="1"/>
    </xf>
    <xf numFmtId="49" fontId="38" fillId="0" borderId="2" xfId="0" applyNumberFormat="1" applyFont="1" applyBorder="1" applyAlignment="1">
      <alignment horizontal="center" vertical="top" wrapText="1"/>
    </xf>
    <xf numFmtId="0" fontId="41" fillId="0" borderId="2" xfId="0" applyFont="1" applyBorder="1" applyAlignment="1">
      <alignment vertical="top" wrapText="1"/>
    </xf>
    <xf numFmtId="0" fontId="37" fillId="0" borderId="3" xfId="0" applyFont="1" applyBorder="1" applyAlignment="1">
      <alignment horizontal="center" vertical="center" wrapText="1"/>
    </xf>
    <xf numFmtId="1" fontId="38" fillId="3" borderId="2" xfId="0" applyNumberFormat="1" applyFont="1" applyFill="1" applyBorder="1" applyAlignment="1">
      <alignment horizontal="center" vertical="center" wrapText="1"/>
    </xf>
    <xf numFmtId="49" fontId="38" fillId="3" borderId="2" xfId="0" applyNumberFormat="1" applyFont="1" applyFill="1" applyBorder="1" applyAlignment="1">
      <alignment horizontal="center" vertical="center" wrapText="1"/>
    </xf>
    <xf numFmtId="1" fontId="38" fillId="3" borderId="2" xfId="0" applyNumberFormat="1" applyFont="1" applyFill="1" applyBorder="1" applyAlignment="1">
      <alignment horizontal="right" vertical="center" wrapText="1"/>
    </xf>
    <xf numFmtId="0" fontId="38" fillId="3" borderId="2" xfId="0" applyFont="1" applyFill="1" applyBorder="1" applyAlignment="1">
      <alignment horizontal="center" vertical="center" wrapText="1"/>
    </xf>
    <xf numFmtId="0" fontId="38" fillId="3" borderId="2" xfId="0" applyFont="1" applyFill="1" applyBorder="1" applyAlignment="1">
      <alignment vertical="top" wrapText="1"/>
    </xf>
    <xf numFmtId="1" fontId="38" fillId="3" borderId="2" xfId="0" applyNumberFormat="1" applyFont="1" applyFill="1" applyBorder="1" applyAlignment="1">
      <alignment vertical="center" wrapText="1"/>
    </xf>
    <xf numFmtId="1" fontId="38" fillId="3" borderId="2" xfId="0" applyNumberFormat="1" applyFont="1" applyFill="1" applyBorder="1" applyAlignment="1">
      <alignment horizontal="right" vertical="top" wrapText="1"/>
    </xf>
    <xf numFmtId="0" fontId="37" fillId="3" borderId="0" xfId="0" applyFont="1" applyFill="1" applyAlignment="1">
      <alignment/>
    </xf>
    <xf numFmtId="175" fontId="37" fillId="3" borderId="0" xfId="0" applyNumberFormat="1" applyFont="1" applyFill="1" applyAlignment="1">
      <alignment/>
    </xf>
    <xf numFmtId="0" fontId="38" fillId="3" borderId="3" xfId="0" applyFont="1" applyFill="1" applyBorder="1" applyAlignment="1">
      <alignment horizontal="center" vertical="center" wrapText="1"/>
    </xf>
    <xf numFmtId="1" fontId="38" fillId="0" borderId="2" xfId="0" applyNumberFormat="1" applyFont="1" applyBorder="1" applyAlignment="1">
      <alignment horizontal="center" vertical="top" wrapText="1"/>
    </xf>
    <xf numFmtId="1" fontId="38" fillId="2" borderId="2" xfId="0" applyNumberFormat="1" applyFont="1" applyFill="1" applyBorder="1" applyAlignment="1">
      <alignment horizontal="center" vertical="center" wrapText="1"/>
    </xf>
    <xf numFmtId="0" fontId="38" fillId="0" borderId="0" xfId="0" applyFont="1" applyAlignment="1">
      <alignment/>
    </xf>
    <xf numFmtId="1" fontId="38" fillId="4" borderId="2" xfId="0" applyNumberFormat="1" applyFont="1" applyFill="1" applyBorder="1" applyAlignment="1">
      <alignment horizontal="right" vertical="center" wrapText="1"/>
    </xf>
    <xf numFmtId="0" fontId="38" fillId="3" borderId="2" xfId="0" applyFont="1" applyFill="1" applyBorder="1" applyAlignment="1">
      <alignment horizontal="left" vertical="center" wrapText="1"/>
    </xf>
    <xf numFmtId="0" fontId="37" fillId="3" borderId="0" xfId="0" applyFont="1" applyFill="1" applyAlignment="1">
      <alignment horizontal="center" vertical="center"/>
    </xf>
    <xf numFmtId="175" fontId="37" fillId="3" borderId="0" xfId="0" applyNumberFormat="1" applyFont="1" applyFill="1" applyAlignment="1">
      <alignment horizontal="center" vertical="center"/>
    </xf>
    <xf numFmtId="0" fontId="39" fillId="3" borderId="2" xfId="0" applyFont="1" applyFill="1" applyBorder="1" applyAlignment="1">
      <alignment horizontal="left" vertical="center" wrapText="1"/>
    </xf>
    <xf numFmtId="0" fontId="38" fillId="3" borderId="0" xfId="0" applyFont="1" applyFill="1" applyAlignment="1">
      <alignment horizontal="center" vertical="center"/>
    </xf>
    <xf numFmtId="175" fontId="38" fillId="3" borderId="0" xfId="0" applyNumberFormat="1" applyFont="1" applyFill="1" applyAlignment="1">
      <alignment horizontal="center" vertical="center"/>
    </xf>
    <xf numFmtId="49" fontId="39" fillId="3" borderId="2" xfId="0" applyNumberFormat="1" applyFont="1" applyFill="1" applyBorder="1" applyAlignment="1">
      <alignment horizontal="left" vertical="center" wrapText="1"/>
    </xf>
    <xf numFmtId="0" fontId="39" fillId="3" borderId="2" xfId="0" applyFont="1" applyFill="1" applyBorder="1" applyAlignment="1">
      <alignment horizontal="left" vertical="top" wrapText="1"/>
    </xf>
    <xf numFmtId="175" fontId="38" fillId="0" borderId="0" xfId="0" applyNumberFormat="1" applyFont="1" applyAlignment="1">
      <alignment/>
    </xf>
    <xf numFmtId="0" fontId="38" fillId="3" borderId="0" xfId="0" applyFont="1" applyFill="1" applyAlignment="1">
      <alignment horizontal="center" vertical="center" wrapText="1"/>
    </xf>
    <xf numFmtId="0" fontId="38" fillId="0" borderId="0" xfId="0" applyFont="1" applyAlignment="1">
      <alignment horizontal="center"/>
    </xf>
    <xf numFmtId="175" fontId="38" fillId="0" borderId="0" xfId="0" applyNumberFormat="1" applyFont="1" applyAlignment="1">
      <alignment horizontal="center"/>
    </xf>
    <xf numFmtId="0" fontId="38" fillId="2" borderId="2" xfId="0" applyFont="1" applyFill="1" applyBorder="1" applyAlignment="1">
      <alignment horizontal="center" vertical="center" wrapText="1"/>
    </xf>
    <xf numFmtId="175" fontId="38" fillId="2" borderId="2" xfId="0" applyNumberFormat="1" applyFont="1" applyFill="1" applyBorder="1" applyAlignment="1">
      <alignment horizontal="center" vertical="center" wrapText="1"/>
    </xf>
    <xf numFmtId="0" fontId="37" fillId="2" borderId="0" xfId="0" applyFont="1" applyFill="1" applyAlignment="1">
      <alignment horizontal="center" vertical="center"/>
    </xf>
    <xf numFmtId="0" fontId="37" fillId="4" borderId="0" xfId="0" applyFont="1" applyFill="1" applyAlignment="1">
      <alignment horizontal="center" vertical="center"/>
    </xf>
    <xf numFmtId="0" fontId="37" fillId="0" borderId="0" xfId="0" applyFont="1" applyAlignment="1">
      <alignment/>
    </xf>
    <xf numFmtId="0" fontId="37" fillId="0" borderId="0" xfId="0" applyFont="1" applyAlignment="1">
      <alignment vertical="top"/>
    </xf>
    <xf numFmtId="0" fontId="38" fillId="0" borderId="0" xfId="0" applyFont="1" applyAlignment="1">
      <alignment/>
    </xf>
    <xf numFmtId="0" fontId="38" fillId="0" borderId="0" xfId="0" applyFont="1" applyAlignment="1">
      <alignment vertical="center"/>
    </xf>
    <xf numFmtId="0" fontId="37" fillId="0" borderId="0" xfId="0" applyFont="1" applyAlignment="1">
      <alignment horizontal="right"/>
    </xf>
    <xf numFmtId="0" fontId="37" fillId="0" borderId="0" xfId="0" applyFont="1" applyBorder="1" applyAlignment="1">
      <alignment/>
    </xf>
    <xf numFmtId="0" fontId="37" fillId="0" borderId="0" xfId="0" applyFont="1" applyAlignment="1">
      <alignment horizontal="justify"/>
    </xf>
    <xf numFmtId="0" fontId="37" fillId="0" borderId="0" xfId="0" applyFont="1" applyAlignment="1">
      <alignment horizontal="right" wrapText="1"/>
    </xf>
    <xf numFmtId="0" fontId="38" fillId="0" borderId="14" xfId="0" applyFont="1" applyBorder="1" applyAlignment="1">
      <alignment horizontal="center" vertical="center" wrapText="1"/>
    </xf>
    <xf numFmtId="1" fontId="37" fillId="0" borderId="2" xfId="0" applyNumberFormat="1" applyFont="1" applyBorder="1" applyAlignment="1">
      <alignment horizontal="right" vertical="top" wrapText="1"/>
    </xf>
    <xf numFmtId="1" fontId="38" fillId="0" borderId="2" xfId="0" applyNumberFormat="1" applyFont="1" applyBorder="1" applyAlignment="1">
      <alignment horizontal="right" vertical="top" wrapText="1"/>
    </xf>
    <xf numFmtId="0" fontId="38" fillId="0" borderId="0" xfId="0" applyFont="1" applyBorder="1" applyAlignment="1">
      <alignment horizontal="center" vertical="center" wrapText="1"/>
    </xf>
    <xf numFmtId="0" fontId="38" fillId="0" borderId="3"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2" xfId="0" applyFont="1" applyBorder="1" applyAlignment="1">
      <alignment horizontal="center" vertical="top" wrapText="1"/>
    </xf>
    <xf numFmtId="0" fontId="41" fillId="0" borderId="2" xfId="0" applyFont="1" applyBorder="1" applyAlignment="1">
      <alignment horizontal="justify" vertical="top" wrapText="1"/>
    </xf>
    <xf numFmtId="1" fontId="38" fillId="0" borderId="2" xfId="0" applyNumberFormat="1" applyFont="1" applyBorder="1" applyAlignment="1">
      <alignment horizontal="justify" vertical="top" wrapText="1"/>
    </xf>
    <xf numFmtId="1" fontId="37" fillId="0" borderId="2" xfId="0" applyNumberFormat="1" applyFont="1" applyBorder="1" applyAlignment="1">
      <alignment horizontal="justify" vertical="top" wrapText="1"/>
    </xf>
    <xf numFmtId="49" fontId="37" fillId="0" borderId="2" xfId="0" applyNumberFormat="1" applyFont="1" applyBorder="1" applyAlignment="1">
      <alignment horizontal="center" vertical="top" wrapText="1"/>
    </xf>
    <xf numFmtId="0" fontId="37" fillId="0" borderId="15" xfId="0" applyFont="1" applyBorder="1" applyAlignment="1">
      <alignment/>
    </xf>
    <xf numFmtId="0" fontId="37" fillId="0" borderId="2" xfId="0" applyFont="1" applyBorder="1" applyAlignment="1">
      <alignment horizontal="justify" vertical="top" wrapText="1"/>
    </xf>
    <xf numFmtId="1" fontId="37" fillId="2" borderId="2" xfId="0" applyNumberFormat="1" applyFont="1" applyFill="1" applyBorder="1" applyAlignment="1">
      <alignment horizontal="right" vertical="center" wrapText="1"/>
    </xf>
    <xf numFmtId="0" fontId="37" fillId="0" borderId="0" xfId="0" applyFont="1" applyAlignment="1">
      <alignment wrapText="1"/>
    </xf>
    <xf numFmtId="1" fontId="38" fillId="0" borderId="2" xfId="0" applyNumberFormat="1" applyFont="1" applyBorder="1" applyAlignment="1">
      <alignment horizontal="right" wrapText="1"/>
    </xf>
    <xf numFmtId="0" fontId="38" fillId="0" borderId="2" xfId="0" applyFont="1" applyBorder="1" applyAlignment="1">
      <alignment horizontal="center" vertical="top" wrapText="1"/>
    </xf>
    <xf numFmtId="0" fontId="39" fillId="0" borderId="2" xfId="0" applyFont="1" applyBorder="1" applyAlignment="1">
      <alignment horizontal="justify" vertical="top" wrapText="1"/>
    </xf>
    <xf numFmtId="49" fontId="37" fillId="0" borderId="2" xfId="0" applyNumberFormat="1" applyFont="1" applyBorder="1" applyAlignment="1">
      <alignment horizontal="center" vertical="center" wrapText="1"/>
    </xf>
    <xf numFmtId="0" fontId="41" fillId="0" borderId="2" xfId="0" applyFont="1" applyBorder="1" applyAlignment="1">
      <alignment horizontal="left" vertical="center" wrapText="1"/>
    </xf>
    <xf numFmtId="1" fontId="37" fillId="0" borderId="2" xfId="0" applyNumberFormat="1" applyFont="1" applyBorder="1" applyAlignment="1">
      <alignment horizontal="right" vertical="center" wrapText="1"/>
    </xf>
    <xf numFmtId="0" fontId="37" fillId="0" borderId="0" xfId="0" applyFont="1" applyAlignment="1">
      <alignment horizontal="left" vertical="center"/>
    </xf>
    <xf numFmtId="175" fontId="37" fillId="0" borderId="0" xfId="0" applyNumberFormat="1" applyFont="1" applyAlignment="1">
      <alignment horizontal="left" vertical="center"/>
    </xf>
    <xf numFmtId="1" fontId="38" fillId="0" borderId="2" xfId="0" applyNumberFormat="1" applyFont="1" applyBorder="1" applyAlignment="1">
      <alignment horizontal="right" vertical="center" wrapText="1"/>
    </xf>
    <xf numFmtId="0" fontId="38" fillId="0" borderId="0" xfId="0" applyFont="1" applyAlignment="1">
      <alignment horizontal="left" vertical="center"/>
    </xf>
    <xf numFmtId="175" fontId="38" fillId="0" borderId="0" xfId="0" applyNumberFormat="1" applyFont="1" applyAlignment="1">
      <alignment horizontal="left" vertical="center"/>
    </xf>
    <xf numFmtId="0" fontId="37" fillId="0" borderId="2" xfId="0" applyFont="1" applyBorder="1" applyAlignment="1">
      <alignment horizontal="left" vertical="top" wrapText="1"/>
    </xf>
    <xf numFmtId="175" fontId="37" fillId="0" borderId="0" xfId="0" applyNumberFormat="1" applyFont="1" applyAlignment="1">
      <alignment/>
    </xf>
    <xf numFmtId="1" fontId="37" fillId="0" borderId="2" xfId="0" applyNumberFormat="1" applyFont="1" applyBorder="1" applyAlignment="1">
      <alignment horizontal="right" wrapText="1"/>
    </xf>
    <xf numFmtId="1" fontId="37" fillId="2" borderId="2" xfId="0" applyNumberFormat="1" applyFont="1" applyFill="1" applyBorder="1" applyAlignment="1">
      <alignment horizontal="right" wrapText="1"/>
    </xf>
    <xf numFmtId="1" fontId="41" fillId="0" borderId="2" xfId="0" applyNumberFormat="1" applyFont="1" applyBorder="1" applyAlignment="1">
      <alignment horizontal="right" wrapText="1"/>
    </xf>
    <xf numFmtId="1" fontId="41" fillId="0" borderId="2" xfId="0" applyNumberFormat="1" applyFont="1" applyBorder="1" applyAlignment="1">
      <alignment horizontal="right" vertical="justify" wrapText="1"/>
    </xf>
    <xf numFmtId="1" fontId="37" fillId="0" borderId="2" xfId="0" applyNumberFormat="1" applyFont="1" applyBorder="1" applyAlignment="1">
      <alignment horizontal="center" vertical="top" wrapText="1"/>
    </xf>
    <xf numFmtId="0" fontId="41" fillId="0" borderId="10" xfId="0" applyFont="1" applyBorder="1" applyAlignment="1">
      <alignment horizontal="justify" vertical="top" wrapText="1"/>
    </xf>
    <xf numFmtId="0" fontId="41" fillId="0" borderId="10" xfId="0" applyFont="1" applyBorder="1" applyAlignment="1">
      <alignment horizontal="left" vertical="top" wrapText="1"/>
    </xf>
    <xf numFmtId="49" fontId="38" fillId="0" borderId="2" xfId="0" applyNumberFormat="1" applyFont="1" applyBorder="1" applyAlignment="1">
      <alignment horizontal="center" vertical="center" wrapText="1"/>
    </xf>
    <xf numFmtId="1" fontId="37" fillId="0" borderId="11" xfId="0" applyNumberFormat="1" applyFont="1" applyBorder="1" applyAlignment="1">
      <alignment horizontal="right" vertical="top" wrapText="1"/>
    </xf>
    <xf numFmtId="0" fontId="39" fillId="0" borderId="2" xfId="0" applyFont="1" applyBorder="1" applyAlignment="1">
      <alignment horizontal="left" vertical="center" wrapText="1"/>
    </xf>
    <xf numFmtId="0" fontId="37" fillId="0" borderId="11" xfId="0" applyFont="1" applyBorder="1" applyAlignment="1">
      <alignment horizontal="justify" vertical="top" wrapText="1"/>
    </xf>
    <xf numFmtId="0" fontId="41" fillId="0" borderId="2" xfId="0" applyFont="1" applyBorder="1" applyAlignment="1">
      <alignment horizontal="left" vertical="top" wrapText="1"/>
    </xf>
    <xf numFmtId="1" fontId="37" fillId="0" borderId="2" xfId="0" applyNumberFormat="1" applyFont="1" applyBorder="1" applyAlignment="1">
      <alignment horizontal="center" vertical="center" wrapText="1"/>
    </xf>
    <xf numFmtId="1" fontId="38" fillId="0" borderId="2" xfId="0" applyNumberFormat="1" applyFont="1" applyBorder="1" applyAlignment="1">
      <alignment horizontal="center" vertical="center" wrapText="1"/>
    </xf>
    <xf numFmtId="1" fontId="37" fillId="3" borderId="2" xfId="0" applyNumberFormat="1" applyFont="1" applyFill="1" applyBorder="1" applyAlignment="1">
      <alignment horizontal="right" vertical="center" wrapText="1"/>
    </xf>
    <xf numFmtId="0" fontId="41" fillId="0" borderId="2" xfId="0" applyFont="1" applyBorder="1" applyAlignment="1">
      <alignment horizontal="center" vertical="top" wrapText="1"/>
    </xf>
    <xf numFmtId="0" fontId="41" fillId="0" borderId="2" xfId="0" applyFont="1" applyBorder="1" applyAlignment="1">
      <alignment horizontal="justify" wrapText="1"/>
    </xf>
    <xf numFmtId="0" fontId="41" fillId="0" borderId="2" xfId="0" applyFont="1" applyBorder="1" applyAlignment="1">
      <alignment horizontal="justify" vertical="center" wrapText="1"/>
    </xf>
    <xf numFmtId="0" fontId="38" fillId="0" borderId="3" xfId="0" applyFont="1" applyBorder="1" applyAlignment="1">
      <alignment horizontal="center" vertical="top" wrapText="1"/>
    </xf>
    <xf numFmtId="0" fontId="39" fillId="0" borderId="8" xfId="0" applyFont="1" applyBorder="1" applyAlignment="1">
      <alignment horizontal="justify" vertical="top" wrapText="1"/>
    </xf>
    <xf numFmtId="0" fontId="38" fillId="0" borderId="2" xfId="0" applyFont="1" applyBorder="1" applyAlignment="1">
      <alignment horizontal="justify" vertical="top" wrapText="1"/>
    </xf>
    <xf numFmtId="1" fontId="38" fillId="0" borderId="11" xfId="0" applyNumberFormat="1" applyFont="1" applyBorder="1" applyAlignment="1">
      <alignment horizontal="justify" vertical="top" wrapText="1"/>
    </xf>
    <xf numFmtId="1" fontId="38" fillId="0" borderId="11" xfId="0" applyNumberFormat="1" applyFont="1" applyBorder="1" applyAlignment="1">
      <alignment horizontal="right" wrapText="1"/>
    </xf>
    <xf numFmtId="175" fontId="37" fillId="0" borderId="2" xfId="0" applyNumberFormat="1" applyFont="1" applyBorder="1" applyAlignment="1">
      <alignment horizontal="right" vertical="top" wrapText="1"/>
    </xf>
    <xf numFmtId="1" fontId="37" fillId="0" borderId="10" xfId="0" applyNumberFormat="1" applyFont="1" applyBorder="1" applyAlignment="1">
      <alignment horizontal="right" vertical="top" wrapText="1"/>
    </xf>
    <xf numFmtId="1" fontId="37" fillId="0" borderId="1" xfId="0" applyNumberFormat="1" applyFont="1" applyBorder="1" applyAlignment="1">
      <alignment horizontal="right" vertical="top" wrapText="1"/>
    </xf>
    <xf numFmtId="0" fontId="37" fillId="2" borderId="2" xfId="0" applyFont="1" applyFill="1" applyBorder="1" applyAlignment="1">
      <alignment horizontal="center" vertical="center" wrapText="1"/>
    </xf>
    <xf numFmtId="0" fontId="37" fillId="0" borderId="8" xfId="0" applyFont="1" applyBorder="1" applyAlignment="1">
      <alignment horizontal="justify" vertical="top" wrapText="1"/>
    </xf>
    <xf numFmtId="0" fontId="37" fillId="0" borderId="0" xfId="0" applyFont="1" applyAlignment="1">
      <alignment horizontal="justify" vertical="center"/>
    </xf>
    <xf numFmtId="0" fontId="37" fillId="0" borderId="2" xfId="0" applyFont="1" applyBorder="1" applyAlignment="1">
      <alignment horizontal="center" vertical="center"/>
    </xf>
    <xf numFmtId="0" fontId="37" fillId="0" borderId="0" xfId="0" applyFont="1" applyAlignment="1">
      <alignment horizontal="right" vertical="center"/>
    </xf>
    <xf numFmtId="175" fontId="37" fillId="0" borderId="2" xfId="0" applyNumberFormat="1" applyFont="1" applyBorder="1" applyAlignment="1">
      <alignment vertical="top" wrapText="1"/>
    </xf>
    <xf numFmtId="0" fontId="38" fillId="0" borderId="0" xfId="0" applyFont="1" applyBorder="1" applyAlignment="1">
      <alignment horizontal="right" vertical="top" wrapText="1"/>
    </xf>
    <xf numFmtId="0" fontId="42" fillId="0" borderId="0" xfId="0" applyFont="1" applyAlignment="1">
      <alignment horizontal="justify"/>
    </xf>
    <xf numFmtId="0" fontId="37" fillId="0" borderId="0" xfId="0" applyFont="1" applyAlignment="1">
      <alignment horizontal="center"/>
    </xf>
    <xf numFmtId="0" fontId="37" fillId="0" borderId="0" xfId="0" applyFont="1" applyAlignment="1">
      <alignment horizontal="center"/>
    </xf>
    <xf numFmtId="0" fontId="37" fillId="0" borderId="0" xfId="0" applyFont="1" applyBorder="1" applyAlignment="1">
      <alignment horizontal="center" vertical="top" wrapText="1"/>
    </xf>
    <xf numFmtId="0" fontId="41" fillId="0" borderId="0" xfId="0" applyFont="1" applyBorder="1" applyAlignment="1">
      <alignment horizontal="left" vertical="top" wrapText="1"/>
    </xf>
    <xf numFmtId="0" fontId="37" fillId="0" borderId="0" xfId="0" applyFont="1" applyBorder="1" applyAlignment="1">
      <alignment horizontal="right" vertical="top" wrapText="1"/>
    </xf>
    <xf numFmtId="0" fontId="43" fillId="0" borderId="0" xfId="15" applyFont="1" applyAlignment="1">
      <alignment horizontal="justify"/>
    </xf>
    <xf numFmtId="0" fontId="43" fillId="0" borderId="0" xfId="15" applyFont="1" applyAlignment="1">
      <alignment/>
    </xf>
    <xf numFmtId="0" fontId="0" fillId="0" borderId="0" xfId="0" applyAlignment="1">
      <alignment horizontal="right"/>
    </xf>
    <xf numFmtId="0" fontId="37" fillId="0" borderId="0" xfId="0" applyFont="1" applyAlignment="1">
      <alignment horizontal="right"/>
    </xf>
    <xf numFmtId="0" fontId="38" fillId="0" borderId="0" xfId="0" applyFont="1" applyAlignment="1">
      <alignment horizontal="center"/>
    </xf>
    <xf numFmtId="0" fontId="38" fillId="0" borderId="6" xfId="0" applyFont="1" applyBorder="1" applyAlignment="1">
      <alignment horizontal="center"/>
    </xf>
    <xf numFmtId="0" fontId="37" fillId="0" borderId="6" xfId="0" applyFont="1" applyBorder="1" applyAlignment="1">
      <alignment horizontal="center"/>
    </xf>
    <xf numFmtId="49" fontId="42" fillId="5" borderId="3" xfId="0" applyNumberFormat="1" applyFont="1" applyFill="1" applyBorder="1" applyAlignment="1">
      <alignment horizontal="center" vertical="center" wrapText="1"/>
    </xf>
    <xf numFmtId="1" fontId="42" fillId="5" borderId="7" xfId="0" applyNumberFormat="1" applyFont="1" applyFill="1" applyBorder="1" applyAlignment="1">
      <alignment horizontal="right" vertical="center" wrapText="1"/>
    </xf>
    <xf numFmtId="1" fontId="38" fillId="5" borderId="7" xfId="0" applyNumberFormat="1" applyFont="1" applyFill="1" applyBorder="1" applyAlignment="1">
      <alignment horizontal="right" vertical="center" wrapText="1"/>
    </xf>
    <xf numFmtId="175" fontId="42" fillId="5" borderId="7" xfId="0" applyNumberFormat="1" applyFont="1" applyFill="1" applyBorder="1" applyAlignment="1">
      <alignment horizontal="right" vertical="center" wrapText="1"/>
    </xf>
    <xf numFmtId="1" fontId="42" fillId="5" borderId="2" xfId="21" applyNumberFormat="1" applyFont="1" applyFill="1" applyBorder="1" applyAlignment="1">
      <alignment horizontal="right" vertical="center" wrapText="1"/>
    </xf>
    <xf numFmtId="0" fontId="42" fillId="5" borderId="0" xfId="0" applyFont="1" applyFill="1" applyAlignment="1">
      <alignment horizontal="center" vertical="center"/>
    </xf>
    <xf numFmtId="1" fontId="42" fillId="5" borderId="7" xfId="21" applyNumberFormat="1" applyFont="1" applyFill="1" applyBorder="1" applyAlignment="1">
      <alignment horizontal="right" vertical="center" wrapText="1"/>
    </xf>
    <xf numFmtId="175" fontId="42" fillId="5" borderId="7" xfId="21" applyNumberFormat="1" applyFont="1" applyFill="1" applyBorder="1" applyAlignment="1">
      <alignment horizontal="right" vertical="center" wrapText="1"/>
    </xf>
    <xf numFmtId="1" fontId="42" fillId="5" borderId="2" xfId="21" applyNumberFormat="1" applyFont="1" applyFill="1" applyBorder="1" applyAlignment="1">
      <alignment horizontal="right" vertical="center" wrapText="1"/>
    </xf>
    <xf numFmtId="175" fontId="42" fillId="2" borderId="2" xfId="21" applyNumberFormat="1" applyFont="1" applyFill="1" applyBorder="1" applyAlignment="1">
      <alignment horizontal="right" vertical="center" wrapText="1"/>
    </xf>
    <xf numFmtId="0" fontId="42" fillId="5" borderId="0" xfId="0" applyFont="1" applyFill="1" applyAlignment="1">
      <alignment/>
    </xf>
    <xf numFmtId="1" fontId="38" fillId="5" borderId="2" xfId="21" applyNumberFormat="1" applyFont="1" applyFill="1" applyBorder="1" applyAlignment="1">
      <alignment horizontal="right" vertical="center" wrapText="1"/>
    </xf>
    <xf numFmtId="1" fontId="38" fillId="5" borderId="7" xfId="21" applyNumberFormat="1" applyFont="1" applyFill="1" applyBorder="1" applyAlignment="1">
      <alignment horizontal="center" vertical="center" wrapText="1"/>
    </xf>
    <xf numFmtId="1" fontId="38" fillId="5" borderId="7" xfId="0" applyNumberFormat="1" applyFont="1" applyFill="1" applyBorder="1" applyAlignment="1">
      <alignment horizontal="center" vertical="center" wrapText="1"/>
    </xf>
    <xf numFmtId="175" fontId="37" fillId="0" borderId="2" xfId="21" applyNumberFormat="1" applyFont="1" applyBorder="1" applyAlignment="1">
      <alignment horizontal="right" vertical="top" wrapText="1"/>
    </xf>
    <xf numFmtId="0" fontId="37" fillId="0" borderId="8" xfId="0" applyFont="1" applyBorder="1" applyAlignment="1">
      <alignment horizontal="left" vertical="top" wrapText="1"/>
    </xf>
    <xf numFmtId="175" fontId="38" fillId="5" borderId="2" xfId="21" applyNumberFormat="1" applyFont="1" applyFill="1" applyBorder="1" applyAlignment="1">
      <alignment horizontal="center" vertical="center" wrapText="1"/>
    </xf>
    <xf numFmtId="175" fontId="38" fillId="5" borderId="7" xfId="21" applyNumberFormat="1" applyFont="1" applyFill="1" applyBorder="1" applyAlignment="1">
      <alignment horizontal="center" vertical="center" wrapText="1"/>
    </xf>
    <xf numFmtId="1" fontId="38" fillId="5" borderId="2" xfId="21" applyNumberFormat="1" applyFont="1" applyFill="1" applyBorder="1" applyAlignment="1">
      <alignment horizontal="center" vertical="center" wrapText="1"/>
    </xf>
    <xf numFmtId="0" fontId="42" fillId="5" borderId="2" xfId="0" applyFont="1" applyFill="1" applyBorder="1" applyAlignment="1">
      <alignment horizontal="center" vertical="center" wrapText="1"/>
    </xf>
    <xf numFmtId="1" fontId="38" fillId="4" borderId="7" xfId="21" applyNumberFormat="1" applyFont="1" applyFill="1" applyBorder="1" applyAlignment="1">
      <alignment horizontal="center" vertical="center" wrapText="1"/>
    </xf>
    <xf numFmtId="1" fontId="38" fillId="4" borderId="7" xfId="0" applyNumberFormat="1" applyFont="1" applyFill="1" applyBorder="1" applyAlignment="1">
      <alignment horizontal="center" vertical="center" wrapText="1"/>
    </xf>
    <xf numFmtId="0" fontId="37" fillId="4" borderId="0" xfId="0" applyFont="1" applyFill="1" applyAlignment="1">
      <alignment horizontal="center" vertical="center"/>
    </xf>
    <xf numFmtId="0" fontId="37" fillId="0" borderId="0" xfId="0" applyFont="1" applyAlignment="1">
      <alignment/>
    </xf>
    <xf numFmtId="0" fontId="37" fillId="0" borderId="0" xfId="0" applyFont="1" applyAlignment="1">
      <alignment horizontal="justify"/>
    </xf>
    <xf numFmtId="0" fontId="38" fillId="0" borderId="0" xfId="0" applyFont="1" applyAlignment="1">
      <alignment/>
    </xf>
    <xf numFmtId="0" fontId="37" fillId="0" borderId="6" xfId="0" applyFont="1" applyBorder="1" applyAlignment="1">
      <alignment/>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7" fillId="0" borderId="3" xfId="0" applyFont="1" applyBorder="1" applyAlignment="1">
      <alignment horizontal="center" vertical="top" wrapText="1"/>
    </xf>
    <xf numFmtId="0" fontId="42" fillId="0" borderId="8" xfId="0" applyFont="1" applyBorder="1" applyAlignment="1">
      <alignment horizontal="justify" vertical="top" wrapText="1"/>
    </xf>
    <xf numFmtId="0" fontId="42" fillId="0" borderId="11" xfId="0" applyFont="1" applyBorder="1" applyAlignment="1">
      <alignment horizontal="justify" vertical="top" wrapText="1"/>
    </xf>
    <xf numFmtId="1" fontId="37" fillId="0" borderId="7" xfId="0" applyNumberFormat="1" applyFont="1" applyBorder="1" applyAlignment="1">
      <alignment horizontal="right" vertical="top" wrapText="1"/>
    </xf>
    <xf numFmtId="175" fontId="37" fillId="0" borderId="2" xfId="0" applyNumberFormat="1" applyFont="1" applyBorder="1" applyAlignment="1">
      <alignment horizontal="right" vertical="top" wrapText="1"/>
    </xf>
    <xf numFmtId="175" fontId="37" fillId="0" borderId="7" xfId="0" applyNumberFormat="1" applyFont="1" applyBorder="1" applyAlignment="1">
      <alignment horizontal="right" vertical="top" wrapText="1"/>
    </xf>
    <xf numFmtId="1" fontId="38" fillId="0" borderId="2" xfId="21" applyNumberFormat="1" applyFont="1" applyBorder="1" applyAlignment="1">
      <alignment horizontal="right" vertical="top" wrapText="1"/>
    </xf>
    <xf numFmtId="49" fontId="38" fillId="0" borderId="3" xfId="0" applyNumberFormat="1" applyFont="1" applyBorder="1" applyAlignment="1">
      <alignment horizontal="center" vertical="center" wrapText="1"/>
    </xf>
    <xf numFmtId="1" fontId="38" fillId="0" borderId="7" xfId="0" applyNumberFormat="1" applyFont="1" applyBorder="1" applyAlignment="1">
      <alignment horizontal="right" vertical="top" wrapText="1"/>
    </xf>
    <xf numFmtId="175" fontId="38" fillId="0" borderId="7" xfId="0" applyNumberFormat="1" applyFont="1" applyBorder="1" applyAlignment="1">
      <alignment horizontal="right" vertical="top" wrapText="1"/>
    </xf>
    <xf numFmtId="1" fontId="42" fillId="2" borderId="2" xfId="21" applyNumberFormat="1" applyFont="1" applyFill="1" applyBorder="1" applyAlignment="1">
      <alignment horizontal="right" vertical="center" wrapText="1"/>
    </xf>
    <xf numFmtId="49" fontId="37" fillId="0" borderId="3" xfId="0" applyNumberFormat="1" applyFont="1" applyBorder="1" applyAlignment="1">
      <alignment horizontal="center" vertical="top" wrapText="1"/>
    </xf>
    <xf numFmtId="0" fontId="37" fillId="0" borderId="8" xfId="0" applyFont="1" applyBorder="1" applyAlignment="1">
      <alignment horizontal="justify" vertical="top" wrapText="1"/>
    </xf>
    <xf numFmtId="0" fontId="37" fillId="0" borderId="11" xfId="0" applyFont="1" applyBorder="1" applyAlignment="1">
      <alignment horizontal="justify" vertical="top" wrapText="1"/>
    </xf>
    <xf numFmtId="1" fontId="37" fillId="0" borderId="7" xfId="21" applyNumberFormat="1" applyFont="1" applyBorder="1" applyAlignment="1">
      <alignment horizontal="right" vertical="top" wrapText="1"/>
    </xf>
    <xf numFmtId="175" fontId="37" fillId="0" borderId="2" xfId="21" applyNumberFormat="1" applyFont="1" applyBorder="1" applyAlignment="1">
      <alignment horizontal="right" vertical="top" wrapText="1"/>
    </xf>
    <xf numFmtId="175" fontId="37" fillId="0" borderId="7" xfId="21" applyNumberFormat="1" applyFont="1" applyBorder="1" applyAlignment="1">
      <alignment horizontal="right" vertical="top" wrapText="1"/>
    </xf>
    <xf numFmtId="1" fontId="38" fillId="0" borderId="7" xfId="21" applyNumberFormat="1" applyFont="1" applyBorder="1" applyAlignment="1">
      <alignment horizontal="right" vertical="top" wrapText="1"/>
    </xf>
    <xf numFmtId="0" fontId="37" fillId="0" borderId="11" xfId="0" applyFont="1" applyBorder="1" applyAlignment="1">
      <alignment horizontal="left" vertical="top" wrapText="1"/>
    </xf>
    <xf numFmtId="0" fontId="38" fillId="2" borderId="2" xfId="0" applyFont="1" applyFill="1" applyBorder="1" applyAlignment="1">
      <alignment horizontal="center" vertical="center" wrapText="1"/>
    </xf>
    <xf numFmtId="1" fontId="37" fillId="2" borderId="7" xfId="21" applyNumberFormat="1" applyFont="1" applyFill="1" applyBorder="1" applyAlignment="1">
      <alignment horizontal="right" vertical="top" wrapText="1"/>
    </xf>
    <xf numFmtId="1" fontId="38" fillId="0" borderId="7" xfId="0" applyNumberFormat="1" applyFont="1" applyBorder="1" applyAlignment="1">
      <alignment horizontal="right" vertical="top" wrapText="1"/>
    </xf>
    <xf numFmtId="175" fontId="37" fillId="2" borderId="7" xfId="21" applyNumberFormat="1" applyFont="1" applyFill="1" applyBorder="1" applyAlignment="1">
      <alignment horizontal="right" vertical="top" wrapText="1"/>
    </xf>
    <xf numFmtId="0" fontId="37" fillId="2" borderId="0" xfId="0" applyFont="1" applyFill="1" applyAlignment="1">
      <alignment/>
    </xf>
    <xf numFmtId="0" fontId="37" fillId="0" borderId="2" xfId="0" applyFont="1" applyBorder="1" applyAlignment="1">
      <alignment horizontal="center" vertical="top" wrapText="1"/>
    </xf>
    <xf numFmtId="0" fontId="38" fillId="0" borderId="3" xfId="0" applyFont="1" applyBorder="1" applyAlignment="1">
      <alignment horizontal="center" vertical="top" wrapText="1"/>
    </xf>
    <xf numFmtId="1" fontId="37" fillId="0" borderId="7" xfId="0" applyNumberFormat="1" applyFont="1" applyBorder="1" applyAlignment="1">
      <alignment horizontal="right" vertical="top" wrapText="1"/>
    </xf>
    <xf numFmtId="175" fontId="38" fillId="0" borderId="7" xfId="21" applyNumberFormat="1" applyFont="1" applyBorder="1" applyAlignment="1">
      <alignment horizontal="right" vertical="top" wrapText="1"/>
    </xf>
    <xf numFmtId="1" fontId="37" fillId="2" borderId="2" xfId="21" applyNumberFormat="1" applyFont="1" applyFill="1" applyBorder="1" applyAlignment="1">
      <alignment horizontal="right" vertical="center" wrapText="1"/>
    </xf>
    <xf numFmtId="49" fontId="37" fillId="0" borderId="3" xfId="0" applyNumberFormat="1" applyFont="1" applyBorder="1" applyAlignment="1">
      <alignment horizontal="center" vertical="center" wrapText="1"/>
    </xf>
    <xf numFmtId="1" fontId="37" fillId="0" borderId="7" xfId="21" applyNumberFormat="1" applyFont="1" applyBorder="1" applyAlignment="1">
      <alignment horizontal="right" wrapText="1"/>
    </xf>
    <xf numFmtId="175" fontId="37" fillId="0" borderId="7" xfId="21" applyNumberFormat="1" applyFont="1" applyBorder="1" applyAlignment="1">
      <alignment horizontal="right" wrapText="1"/>
    </xf>
    <xf numFmtId="175" fontId="38" fillId="0" borderId="7" xfId="0" applyNumberFormat="1" applyFont="1" applyBorder="1" applyAlignment="1">
      <alignment horizontal="right" wrapText="1"/>
    </xf>
    <xf numFmtId="175" fontId="37" fillId="0" borderId="2" xfId="21" applyNumberFormat="1" applyFont="1" applyBorder="1" applyAlignment="1">
      <alignment horizontal="right" wrapText="1"/>
    </xf>
    <xf numFmtId="1" fontId="37" fillId="2" borderId="2" xfId="21" applyNumberFormat="1" applyFont="1" applyFill="1" applyBorder="1" applyAlignment="1">
      <alignment horizontal="right" wrapText="1"/>
    </xf>
    <xf numFmtId="175" fontId="37" fillId="0" borderId="7" xfId="21" applyNumberFormat="1" applyFont="1" applyBorder="1" applyAlignment="1">
      <alignment horizontal="center" wrapText="1"/>
    </xf>
    <xf numFmtId="175" fontId="37" fillId="0" borderId="2" xfId="21" applyNumberFormat="1" applyFont="1" applyBorder="1" applyAlignment="1">
      <alignment horizontal="center" wrapText="1"/>
    </xf>
    <xf numFmtId="0" fontId="37" fillId="0" borderId="0" xfId="0" applyFont="1" applyAlignment="1">
      <alignment horizontal="center" vertical="center"/>
    </xf>
    <xf numFmtId="1" fontId="38" fillId="2" borderId="2" xfId="21" applyNumberFormat="1" applyFont="1" applyFill="1" applyBorder="1" applyAlignment="1">
      <alignment horizontal="right" vertical="center" wrapText="1"/>
    </xf>
    <xf numFmtId="49" fontId="38" fillId="0" borderId="3" xfId="0" applyNumberFormat="1" applyFont="1" applyBorder="1" applyAlignment="1">
      <alignment horizontal="center" vertical="top" wrapText="1"/>
    </xf>
    <xf numFmtId="1" fontId="37" fillId="0" borderId="2" xfId="21" applyNumberFormat="1" applyFont="1" applyBorder="1" applyAlignment="1">
      <alignment horizontal="right" vertical="top" wrapText="1"/>
    </xf>
    <xf numFmtId="49" fontId="37" fillId="0" borderId="1" xfId="0" applyNumberFormat="1" applyFont="1" applyBorder="1" applyAlignment="1">
      <alignment horizontal="center" vertical="top" wrapText="1"/>
    </xf>
    <xf numFmtId="49" fontId="37" fillId="0" borderId="2" xfId="0" applyNumberFormat="1" applyFont="1" applyBorder="1" applyAlignment="1">
      <alignment horizontal="center" vertical="center" wrapText="1"/>
    </xf>
    <xf numFmtId="0" fontId="37" fillId="0" borderId="16" xfId="0" applyFont="1" applyBorder="1" applyAlignment="1">
      <alignment horizontal="justify" vertical="top" wrapText="1"/>
    </xf>
    <xf numFmtId="0" fontId="38" fillId="0" borderId="2" xfId="0" applyFont="1" applyBorder="1" applyAlignment="1">
      <alignment/>
    </xf>
    <xf numFmtId="1" fontId="38" fillId="0" borderId="7" xfId="21" applyNumberFormat="1" applyFont="1" applyBorder="1" applyAlignment="1">
      <alignment horizontal="right" vertical="top" wrapText="1"/>
    </xf>
    <xf numFmtId="1" fontId="38" fillId="0" borderId="7" xfId="21" applyNumberFormat="1" applyFont="1" applyBorder="1" applyAlignment="1">
      <alignment horizontal="right" wrapText="1"/>
    </xf>
    <xf numFmtId="1" fontId="38" fillId="0" borderId="7" xfId="0" applyNumberFormat="1" applyFont="1" applyBorder="1" applyAlignment="1">
      <alignment horizontal="right" wrapText="1"/>
    </xf>
    <xf numFmtId="175" fontId="38" fillId="0" borderId="7" xfId="21" applyNumberFormat="1" applyFont="1" applyBorder="1" applyAlignment="1">
      <alignment horizontal="right" vertical="top" wrapText="1"/>
    </xf>
    <xf numFmtId="175" fontId="42" fillId="2" borderId="2" xfId="21" applyNumberFormat="1" applyFont="1" applyFill="1" applyBorder="1" applyAlignment="1">
      <alignment horizontal="right" vertical="center" wrapText="1"/>
    </xf>
    <xf numFmtId="1" fontId="37" fillId="0" borderId="7" xfId="0" applyNumberFormat="1" applyFont="1" applyBorder="1" applyAlignment="1">
      <alignment horizontal="right" wrapText="1"/>
    </xf>
    <xf numFmtId="49" fontId="38" fillId="0" borderId="2" xfId="0" applyNumberFormat="1" applyFont="1" applyBorder="1" applyAlignment="1">
      <alignment horizontal="center" vertical="center"/>
    </xf>
    <xf numFmtId="1" fontId="38" fillId="0" borderId="2" xfId="21" applyNumberFormat="1" applyFont="1" applyBorder="1" applyAlignment="1">
      <alignment horizontal="right" vertical="top" wrapText="1"/>
    </xf>
    <xf numFmtId="175" fontId="38" fillId="2" borderId="2" xfId="21" applyNumberFormat="1" applyFont="1" applyFill="1" applyBorder="1" applyAlignment="1">
      <alignment horizontal="right" vertical="center" wrapText="1"/>
    </xf>
    <xf numFmtId="175" fontId="37" fillId="0" borderId="7" xfId="0" applyNumberFormat="1" applyFont="1" applyBorder="1" applyAlignment="1">
      <alignment horizontal="right" vertical="top" wrapText="1"/>
    </xf>
    <xf numFmtId="1" fontId="37" fillId="0" borderId="2" xfId="21" applyNumberFormat="1" applyFont="1" applyBorder="1" applyAlignment="1">
      <alignment horizontal="right" vertical="top" wrapText="1"/>
    </xf>
    <xf numFmtId="1" fontId="37" fillId="0" borderId="7" xfId="21" applyNumberFormat="1" applyFont="1" applyBorder="1" applyAlignment="1">
      <alignment horizontal="right" vertical="top" wrapText="1"/>
    </xf>
    <xf numFmtId="0" fontId="38" fillId="0" borderId="2" xfId="0" applyFont="1" applyBorder="1" applyAlignment="1">
      <alignment horizontal="center" vertical="center"/>
    </xf>
    <xf numFmtId="175" fontId="38" fillId="0" borderId="2" xfId="21" applyNumberFormat="1" applyFont="1" applyBorder="1" applyAlignment="1">
      <alignment horizontal="right" vertical="top" wrapText="1"/>
    </xf>
    <xf numFmtId="1" fontId="40" fillId="0" borderId="7" xfId="21" applyNumberFormat="1" applyFont="1" applyBorder="1" applyAlignment="1">
      <alignment horizontal="right" vertical="top" wrapText="1"/>
    </xf>
    <xf numFmtId="175" fontId="40" fillId="0" borderId="7" xfId="21" applyNumberFormat="1" applyFont="1" applyBorder="1" applyAlignment="1">
      <alignment horizontal="right" vertical="top" wrapText="1"/>
    </xf>
    <xf numFmtId="175" fontId="40" fillId="0" borderId="7" xfId="0" applyNumberFormat="1" applyFont="1" applyBorder="1" applyAlignment="1">
      <alignment horizontal="right" vertical="top" wrapText="1"/>
    </xf>
    <xf numFmtId="1" fontId="40" fillId="2" borderId="2" xfId="21" applyNumberFormat="1" applyFont="1" applyFill="1" applyBorder="1" applyAlignment="1">
      <alignment horizontal="right" vertical="center" wrapText="1"/>
    </xf>
    <xf numFmtId="0" fontId="40" fillId="0" borderId="0" xfId="0" applyFont="1" applyAlignment="1">
      <alignment/>
    </xf>
    <xf numFmtId="1" fontId="37" fillId="0" borderId="2" xfId="0" applyNumberFormat="1" applyFont="1" applyBorder="1" applyAlignment="1">
      <alignment horizontal="right" vertical="top" wrapText="1"/>
    </xf>
    <xf numFmtId="175" fontId="40" fillId="2" borderId="2" xfId="21" applyNumberFormat="1" applyFont="1" applyFill="1" applyBorder="1" applyAlignment="1">
      <alignment horizontal="right" vertical="center" wrapText="1"/>
    </xf>
    <xf numFmtId="49" fontId="37" fillId="0" borderId="3" xfId="0" applyNumberFormat="1" applyFont="1" applyBorder="1" applyAlignment="1">
      <alignment horizontal="center" wrapText="1"/>
    </xf>
    <xf numFmtId="175" fontId="37" fillId="0" borderId="7" xfId="0" applyNumberFormat="1" applyFont="1" applyBorder="1" applyAlignment="1">
      <alignment horizontal="right" wrapText="1"/>
    </xf>
    <xf numFmtId="49" fontId="37" fillId="0" borderId="2" xfId="0" applyNumberFormat="1" applyFont="1" applyBorder="1" applyAlignment="1">
      <alignment horizontal="center" vertical="center"/>
    </xf>
    <xf numFmtId="49" fontId="37" fillId="0" borderId="2" xfId="0" applyNumberFormat="1" applyFont="1" applyBorder="1" applyAlignment="1">
      <alignment horizontal="center" vertical="top" wrapText="1"/>
    </xf>
    <xf numFmtId="49" fontId="38" fillId="0" borderId="2" xfId="0" applyNumberFormat="1" applyFont="1" applyBorder="1" applyAlignment="1">
      <alignment horizontal="center" vertical="top" wrapText="1"/>
    </xf>
    <xf numFmtId="49" fontId="38" fillId="0" borderId="2" xfId="0" applyNumberFormat="1" applyFont="1" applyBorder="1" applyAlignment="1">
      <alignment horizontal="center" vertical="center" wrapText="1"/>
    </xf>
    <xf numFmtId="1" fontId="38" fillId="0" borderId="2" xfId="21" applyNumberFormat="1" applyFont="1" applyBorder="1" applyAlignment="1">
      <alignment horizontal="right" vertical="center" wrapText="1"/>
    </xf>
    <xf numFmtId="175" fontId="38" fillId="0" borderId="2" xfId="21" applyNumberFormat="1" applyFont="1" applyBorder="1" applyAlignment="1">
      <alignment horizontal="right" vertical="center" wrapText="1"/>
    </xf>
    <xf numFmtId="175" fontId="38" fillId="0" borderId="7" xfId="0" applyNumberFormat="1" applyFont="1" applyBorder="1" applyAlignment="1">
      <alignment horizontal="right" vertical="center" wrapText="1"/>
    </xf>
    <xf numFmtId="0" fontId="37" fillId="0" borderId="2" xfId="0" applyFont="1" applyBorder="1" applyAlignment="1">
      <alignment horizontal="center" vertical="center" wrapText="1"/>
    </xf>
    <xf numFmtId="0" fontId="40" fillId="5" borderId="0" xfId="0" applyFont="1" applyFill="1" applyAlignment="1">
      <alignment horizontal="center"/>
    </xf>
    <xf numFmtId="0" fontId="37" fillId="0" borderId="3" xfId="0" applyFont="1" applyBorder="1" applyAlignment="1">
      <alignment horizontal="center" vertical="center" wrapText="1"/>
    </xf>
    <xf numFmtId="1" fontId="38" fillId="0" borderId="7" xfId="21" applyNumberFormat="1" applyFont="1" applyBorder="1" applyAlignment="1">
      <alignment vertical="top" wrapText="1"/>
    </xf>
    <xf numFmtId="1" fontId="38" fillId="0" borderId="7" xfId="0" applyNumberFormat="1" applyFont="1" applyBorder="1" applyAlignment="1">
      <alignment vertical="top" wrapText="1"/>
    </xf>
    <xf numFmtId="175" fontId="38" fillId="0" borderId="2" xfId="21" applyNumberFormat="1" applyFont="1" applyBorder="1" applyAlignment="1">
      <alignment vertical="top" wrapText="1"/>
    </xf>
    <xf numFmtId="175" fontId="38" fillId="0" borderId="7" xfId="21" applyNumberFormat="1" applyFont="1" applyBorder="1" applyAlignment="1">
      <alignment vertical="top" wrapText="1"/>
    </xf>
    <xf numFmtId="1" fontId="38" fillId="0" borderId="2" xfId="21" applyNumberFormat="1" applyFont="1" applyBorder="1" applyAlignment="1">
      <alignment vertical="top" wrapText="1"/>
    </xf>
    <xf numFmtId="175" fontId="37" fillId="0" borderId="7" xfId="21" applyNumberFormat="1" applyFont="1" applyBorder="1" applyAlignment="1">
      <alignment horizontal="right" vertical="top" wrapText="1"/>
    </xf>
    <xf numFmtId="1" fontId="37" fillId="0" borderId="11" xfId="0" applyNumberFormat="1" applyFont="1" applyBorder="1" applyAlignment="1">
      <alignment horizontal="right" vertical="top" wrapText="1"/>
    </xf>
    <xf numFmtId="1" fontId="37" fillId="0" borderId="7" xfId="0" applyNumberFormat="1" applyFont="1" applyBorder="1" applyAlignment="1">
      <alignment horizontal="center" vertical="top" wrapText="1"/>
    </xf>
    <xf numFmtId="0" fontId="37" fillId="0" borderId="1" xfId="0" applyFont="1" applyFill="1" applyBorder="1" applyAlignment="1">
      <alignment horizontal="center" vertical="center" wrapText="1"/>
    </xf>
    <xf numFmtId="1" fontId="37" fillId="0" borderId="7" xfId="0" applyNumberFormat="1" applyFont="1" applyBorder="1" applyAlignment="1">
      <alignment horizontal="right" vertical="center" wrapText="1"/>
    </xf>
    <xf numFmtId="1" fontId="37" fillId="0" borderId="7" xfId="21" applyNumberFormat="1" applyFont="1" applyBorder="1" applyAlignment="1">
      <alignment horizontal="right" vertical="center" wrapText="1"/>
    </xf>
    <xf numFmtId="175" fontId="37" fillId="0" borderId="7" xfId="21" applyNumberFormat="1" applyFont="1" applyBorder="1" applyAlignment="1">
      <alignment horizontal="right" vertical="center" wrapText="1"/>
    </xf>
    <xf numFmtId="175" fontId="37" fillId="0" borderId="2" xfId="21" applyNumberFormat="1" applyFont="1" applyBorder="1" applyAlignment="1">
      <alignment horizontal="right" vertical="center" wrapText="1"/>
    </xf>
    <xf numFmtId="0" fontId="37" fillId="0" borderId="0" xfId="0" applyFont="1" applyAlignment="1">
      <alignment horizontal="right" vertical="center"/>
    </xf>
    <xf numFmtId="0" fontId="37" fillId="2" borderId="2" xfId="0" applyFont="1" applyFill="1" applyBorder="1" applyAlignment="1">
      <alignment horizontal="center" vertical="center" wrapText="1"/>
    </xf>
    <xf numFmtId="1" fontId="37" fillId="2" borderId="7" xfId="0" applyNumberFormat="1" applyFont="1" applyFill="1" applyBorder="1" applyAlignment="1">
      <alignment horizontal="right" vertical="center" wrapText="1"/>
    </xf>
    <xf numFmtId="1" fontId="37" fillId="2" borderId="7" xfId="0" applyNumberFormat="1" applyFont="1" applyFill="1" applyBorder="1" applyAlignment="1">
      <alignment horizontal="center" vertical="top" wrapText="1"/>
    </xf>
    <xf numFmtId="175" fontId="37" fillId="2" borderId="7" xfId="0" applyNumberFormat="1" applyFont="1" applyFill="1" applyBorder="1" applyAlignment="1">
      <alignment horizontal="center" vertical="top" wrapText="1"/>
    </xf>
    <xf numFmtId="1" fontId="38" fillId="0" borderId="7" xfId="0" applyNumberFormat="1" applyFont="1" applyBorder="1" applyAlignment="1">
      <alignment horizontal="center" vertical="center" wrapText="1"/>
    </xf>
    <xf numFmtId="175" fontId="38" fillId="0" borderId="7" xfId="0" applyNumberFormat="1" applyFont="1" applyBorder="1" applyAlignment="1">
      <alignment horizontal="center" vertical="center" wrapText="1"/>
    </xf>
    <xf numFmtId="1" fontId="38" fillId="0" borderId="7" xfId="21" applyNumberFormat="1" applyFont="1" applyBorder="1" applyAlignment="1">
      <alignment horizontal="right" wrapText="1"/>
    </xf>
    <xf numFmtId="175" fontId="38" fillId="0" borderId="2" xfId="21" applyNumberFormat="1" applyFont="1" applyBorder="1" applyAlignment="1">
      <alignment wrapText="1"/>
    </xf>
    <xf numFmtId="0" fontId="37" fillId="0" borderId="2" xfId="0" applyFont="1" applyBorder="1" applyAlignment="1">
      <alignment horizontal="center" vertical="center"/>
    </xf>
    <xf numFmtId="0" fontId="37" fillId="0" borderId="0" xfId="0" applyFont="1" applyAlignment="1">
      <alignment wrapText="1"/>
    </xf>
    <xf numFmtId="176" fontId="37" fillId="0" borderId="0" xfId="21" applyNumberFormat="1" applyFont="1" applyBorder="1" applyAlignment="1">
      <alignment horizontal="right" vertical="top" wrapText="1"/>
    </xf>
    <xf numFmtId="0" fontId="37" fillId="0" borderId="0" xfId="0" applyFont="1" applyBorder="1" applyAlignment="1">
      <alignment/>
    </xf>
    <xf numFmtId="0" fontId="47" fillId="0" borderId="0" xfId="15" applyFont="1" applyAlignment="1">
      <alignment/>
    </xf>
    <xf numFmtId="0" fontId="48" fillId="0" borderId="2" xfId="0" applyFont="1" applyBorder="1" applyAlignment="1">
      <alignment horizontal="center" vertical="center" wrapText="1"/>
    </xf>
    <xf numFmtId="0" fontId="48" fillId="6" borderId="2" xfId="0" applyFont="1" applyFill="1" applyBorder="1" applyAlignment="1">
      <alignment horizontal="center" vertical="center" wrapText="1"/>
    </xf>
    <xf numFmtId="0" fontId="48" fillId="0" borderId="0" xfId="0" applyFont="1" applyAlignment="1">
      <alignment/>
    </xf>
    <xf numFmtId="0" fontId="49" fillId="0" borderId="2" xfId="0" applyFont="1" applyBorder="1" applyAlignment="1" quotePrefix="1">
      <alignment horizontal="center" vertical="center"/>
    </xf>
    <xf numFmtId="0" fontId="49" fillId="0" borderId="2" xfId="0" applyFont="1" applyBorder="1" applyAlignment="1">
      <alignment horizontal="center" vertical="center" wrapText="1"/>
    </xf>
    <xf numFmtId="175" fontId="49" fillId="0" borderId="2" xfId="0" applyNumberFormat="1" applyFont="1" applyBorder="1" applyAlignment="1">
      <alignment horizontal="center" vertical="center"/>
    </xf>
    <xf numFmtId="2" fontId="49" fillId="0" borderId="2" xfId="0" applyNumberFormat="1" applyFont="1" applyBorder="1" applyAlignment="1">
      <alignment horizontal="center" vertical="center"/>
    </xf>
    <xf numFmtId="175" fontId="49" fillId="6" borderId="2" xfId="0" applyNumberFormat="1" applyFont="1" applyFill="1" applyBorder="1" applyAlignment="1">
      <alignment horizontal="center" vertical="center"/>
    </xf>
    <xf numFmtId="0" fontId="50" fillId="0" borderId="0" xfId="0" applyFont="1" applyAlignment="1">
      <alignment horizontal="center"/>
    </xf>
    <xf numFmtId="0" fontId="51" fillId="0" borderId="2" xfId="0" applyFont="1" applyBorder="1" applyAlignment="1" quotePrefix="1">
      <alignment horizontal="center" vertical="center"/>
    </xf>
    <xf numFmtId="0" fontId="51" fillId="0" borderId="2" xfId="0" applyFont="1" applyBorder="1" applyAlignment="1">
      <alignment horizontal="center" vertical="center" wrapText="1"/>
    </xf>
    <xf numFmtId="175" fontId="51" fillId="0" borderId="2" xfId="0" applyNumberFormat="1" applyFont="1" applyBorder="1" applyAlignment="1">
      <alignment vertical="center"/>
    </xf>
    <xf numFmtId="2" fontId="51" fillId="0" borderId="2" xfId="0" applyNumberFormat="1" applyFont="1" applyBorder="1" applyAlignment="1">
      <alignment vertical="center"/>
    </xf>
    <xf numFmtId="175" fontId="51" fillId="6" borderId="2" xfId="0" applyNumberFormat="1" applyFont="1" applyFill="1" applyBorder="1" applyAlignment="1">
      <alignment vertical="center"/>
    </xf>
    <xf numFmtId="0" fontId="21" fillId="0" borderId="2" xfId="0" applyFont="1" applyBorder="1" applyAlignment="1" quotePrefix="1">
      <alignment vertical="center"/>
    </xf>
    <xf numFmtId="0" fontId="21" fillId="0" borderId="2" xfId="0" applyFont="1" applyBorder="1" applyAlignment="1">
      <alignment vertical="center" wrapText="1"/>
    </xf>
    <xf numFmtId="175" fontId="21" fillId="0" borderId="2" xfId="0" applyNumberFormat="1" applyFont="1" applyBorder="1" applyAlignment="1">
      <alignment vertical="center"/>
    </xf>
    <xf numFmtId="2" fontId="21" fillId="0" borderId="2" xfId="0" applyNumberFormat="1" applyFont="1" applyBorder="1" applyAlignment="1">
      <alignment vertical="center"/>
    </xf>
    <xf numFmtId="175" fontId="21" fillId="6" borderId="2" xfId="0" applyNumberFormat="1" applyFont="1" applyFill="1" applyBorder="1" applyAlignment="1">
      <alignment vertical="center"/>
    </xf>
    <xf numFmtId="0" fontId="51" fillId="6" borderId="2" xfId="0" applyFont="1" applyFill="1" applyBorder="1" applyAlignment="1">
      <alignment horizontal="center"/>
    </xf>
    <xf numFmtId="175" fontId="51" fillId="6" borderId="2" xfId="0" applyNumberFormat="1" applyFont="1" applyFill="1" applyBorder="1" applyAlignment="1">
      <alignment horizontal="center"/>
    </xf>
    <xf numFmtId="0" fontId="54" fillId="0" borderId="2" xfId="0" applyFont="1" applyBorder="1" applyAlignment="1">
      <alignment horizontal="center" wrapText="1"/>
    </xf>
    <xf numFmtId="0" fontId="6" fillId="0" borderId="2" xfId="0" applyFont="1" applyBorder="1" applyAlignment="1">
      <alignment horizontal="center" wrapText="1"/>
    </xf>
    <xf numFmtId="3" fontId="6" fillId="0" borderId="2" xfId="0" applyNumberFormat="1" applyFont="1" applyBorder="1" applyAlignment="1">
      <alignment horizontal="center" wrapText="1"/>
    </xf>
    <xf numFmtId="3" fontId="6" fillId="0" borderId="2" xfId="0" applyNumberFormat="1" applyFont="1" applyBorder="1" applyAlignment="1">
      <alignment horizontal="center" vertical="center" wrapText="1"/>
    </xf>
    <xf numFmtId="0" fontId="55" fillId="5" borderId="2" xfId="0" applyFont="1" applyFill="1" applyBorder="1" applyAlignment="1">
      <alignment horizontal="center" wrapText="1"/>
    </xf>
    <xf numFmtId="3" fontId="55" fillId="5" borderId="2" xfId="0" applyNumberFormat="1" applyFont="1" applyFill="1" applyBorder="1" applyAlignment="1">
      <alignment horizontal="center" vertical="center" wrapText="1"/>
    </xf>
    <xf numFmtId="49" fontId="55" fillId="5" borderId="2" xfId="0" applyNumberFormat="1" applyFont="1" applyFill="1" applyBorder="1" applyAlignment="1">
      <alignment horizontal="center" vertical="center" wrapText="1"/>
    </xf>
    <xf numFmtId="0" fontId="55" fillId="5" borderId="2" xfId="0" applyFont="1" applyFill="1" applyBorder="1" applyAlignment="1">
      <alignment horizontal="center" vertical="center" wrapText="1"/>
    </xf>
    <xf numFmtId="3" fontId="20" fillId="0" borderId="2" xfId="0" applyNumberFormat="1" applyFont="1" applyBorder="1" applyAlignment="1">
      <alignment horizontal="center" wrapText="1"/>
    </xf>
    <xf numFmtId="0" fontId="20" fillId="0" borderId="2" xfId="0" applyFont="1" applyBorder="1" applyAlignment="1">
      <alignment horizontal="center" wrapText="1"/>
    </xf>
    <xf numFmtId="0" fontId="56" fillId="0" borderId="0" xfId="0" applyFont="1" applyAlignment="1">
      <alignment/>
    </xf>
    <xf numFmtId="0" fontId="14" fillId="0" borderId="0" xfId="0" applyFont="1" applyAlignment="1">
      <alignment/>
    </xf>
    <xf numFmtId="0" fontId="6" fillId="0" borderId="0" xfId="0" applyFont="1" applyAlignment="1">
      <alignment horizontal="right"/>
    </xf>
    <xf numFmtId="0" fontId="6" fillId="0" borderId="0" xfId="0" applyFont="1" applyAlignment="1">
      <alignment horizontal="center"/>
    </xf>
    <xf numFmtId="0" fontId="54" fillId="0" borderId="2" xfId="0" applyFont="1" applyBorder="1" applyAlignment="1">
      <alignment horizontal="center" vertical="top" wrapText="1"/>
    </xf>
    <xf numFmtId="0" fontId="54" fillId="0" borderId="0" xfId="0" applyFont="1" applyAlignment="1">
      <alignment horizontal="right"/>
    </xf>
    <xf numFmtId="0" fontId="37" fillId="0" borderId="2" xfId="0" applyFont="1" applyBorder="1" applyAlignment="1">
      <alignment vertical="center"/>
    </xf>
    <xf numFmtId="1" fontId="37" fillId="0" borderId="2" xfId="0" applyNumberFormat="1" applyFont="1" applyBorder="1" applyAlignment="1">
      <alignment vertical="center" wrapText="1"/>
    </xf>
    <xf numFmtId="0" fontId="37" fillId="0" borderId="0" xfId="0" applyFont="1" applyAlignment="1">
      <alignment vertical="center"/>
    </xf>
    <xf numFmtId="0" fontId="38" fillId="5" borderId="3" xfId="0" applyFont="1" applyFill="1" applyBorder="1" applyAlignment="1">
      <alignment horizontal="center" vertical="center" wrapText="1"/>
    </xf>
    <xf numFmtId="0" fontId="37" fillId="0" borderId="2" xfId="0" applyFont="1" applyBorder="1" applyAlignment="1">
      <alignment vertical="top" wrapText="1"/>
    </xf>
    <xf numFmtId="0" fontId="41" fillId="0" borderId="2" xfId="0" applyFont="1" applyBorder="1" applyAlignment="1">
      <alignment vertical="center" wrapText="1"/>
    </xf>
    <xf numFmtId="0" fontId="58" fillId="0" borderId="2" xfId="0" applyFont="1" applyBorder="1" applyAlignment="1">
      <alignment horizontal="justify" vertical="justify" wrapText="1"/>
    </xf>
    <xf numFmtId="0" fontId="58" fillId="0" borderId="8" xfId="0" applyFont="1" applyBorder="1" applyAlignment="1">
      <alignment vertical="justify" wrapText="1"/>
    </xf>
    <xf numFmtId="0" fontId="60" fillId="0" borderId="2" xfId="0" applyFont="1" applyBorder="1" applyAlignment="1">
      <alignment horizontal="justify" vertical="justify" wrapText="1"/>
    </xf>
    <xf numFmtId="0" fontId="41" fillId="0" borderId="2" xfId="0" applyFont="1" applyBorder="1" applyAlignment="1">
      <alignment horizontal="justify" vertical="justify" wrapText="1"/>
    </xf>
    <xf numFmtId="0" fontId="61" fillId="0" borderId="2" xfId="0" applyFont="1" applyBorder="1" applyAlignment="1">
      <alignment horizontal="justify" vertical="justify" wrapText="1"/>
    </xf>
    <xf numFmtId="0" fontId="41" fillId="0" borderId="8" xfId="0" applyFont="1" applyBorder="1" applyAlignment="1">
      <alignment horizontal="justify" vertical="justify" wrapText="1"/>
    </xf>
    <xf numFmtId="0" fontId="60" fillId="0" borderId="8" xfId="0" applyFont="1" applyBorder="1" applyAlignment="1">
      <alignment horizontal="justify" vertical="justify" wrapText="1"/>
    </xf>
    <xf numFmtId="0" fontId="62" fillId="0" borderId="2" xfId="0" applyFont="1" applyBorder="1" applyAlignment="1">
      <alignment horizontal="center" vertical="center" wrapText="1"/>
    </xf>
    <xf numFmtId="0" fontId="62" fillId="0" borderId="0" xfId="0" applyFont="1" applyAlignment="1">
      <alignment horizontal="center" vertical="center"/>
    </xf>
    <xf numFmtId="175" fontId="38" fillId="0" borderId="7" xfId="0" applyNumberFormat="1" applyFont="1" applyBorder="1" applyAlignment="1">
      <alignment horizontal="right" vertical="top" wrapText="1"/>
    </xf>
    <xf numFmtId="49" fontId="6" fillId="2" borderId="2" xfId="0" applyNumberFormat="1" applyFont="1" applyFill="1" applyBorder="1" applyAlignment="1">
      <alignment horizontal="center" wrapText="1"/>
    </xf>
    <xf numFmtId="0" fontId="0" fillId="2" borderId="0" xfId="0" applyFont="1" applyFill="1" applyAlignment="1">
      <alignment/>
    </xf>
    <xf numFmtId="0" fontId="6" fillId="2" borderId="2" xfId="0" applyFont="1" applyFill="1" applyBorder="1" applyAlignment="1">
      <alignment horizontal="center" wrapText="1"/>
    </xf>
    <xf numFmtId="3" fontId="6" fillId="2" borderId="2" xfId="0" applyNumberFormat="1" applyFont="1" applyFill="1" applyBorder="1" applyAlignment="1">
      <alignment horizontal="center" vertical="center" wrapText="1"/>
    </xf>
    <xf numFmtId="0" fontId="54" fillId="0" borderId="2" xfId="0" applyFont="1" applyBorder="1" applyAlignment="1">
      <alignment horizontal="center" vertical="center" wrapText="1"/>
    </xf>
    <xf numFmtId="0" fontId="6" fillId="2" borderId="3" xfId="0" applyFont="1" applyFill="1" applyBorder="1" applyAlignment="1">
      <alignment horizontal="center" wrapText="1"/>
    </xf>
    <xf numFmtId="3" fontId="6" fillId="2" borderId="2" xfId="0" applyNumberFormat="1" applyFont="1" applyFill="1" applyBorder="1" applyAlignment="1">
      <alignment horizontal="center" wrapText="1"/>
    </xf>
    <xf numFmtId="0" fontId="6" fillId="2" borderId="2" xfId="0" applyFont="1" applyFill="1" applyBorder="1" applyAlignment="1">
      <alignment horizontal="center" vertical="center" wrapText="1"/>
    </xf>
    <xf numFmtId="0" fontId="65" fillId="0" borderId="0" xfId="0" applyFont="1" applyAlignment="1">
      <alignment/>
    </xf>
    <xf numFmtId="0" fontId="2"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6" fillId="6" borderId="2" xfId="0" applyFont="1" applyFill="1" applyBorder="1" applyAlignment="1">
      <alignment horizontal="center" vertical="center" wrapText="1"/>
    </xf>
    <xf numFmtId="0" fontId="33" fillId="0" borderId="2" xfId="0" applyFont="1" applyBorder="1" applyAlignment="1">
      <alignment horizontal="center" vertical="center"/>
    </xf>
    <xf numFmtId="0" fontId="33" fillId="0" borderId="2" xfId="0" applyFont="1" applyBorder="1" applyAlignment="1">
      <alignment horizontal="center" vertical="center" wrapText="1"/>
    </xf>
    <xf numFmtId="49" fontId="33" fillId="0" borderId="2" xfId="0" applyNumberFormat="1" applyFont="1" applyBorder="1" applyAlignment="1">
      <alignment horizontal="center" vertical="center"/>
    </xf>
    <xf numFmtId="1" fontId="33" fillId="0" borderId="2" xfId="0" applyNumberFormat="1" applyFont="1" applyBorder="1" applyAlignment="1">
      <alignment horizontal="center" vertical="center"/>
    </xf>
    <xf numFmtId="1" fontId="33" fillId="6" borderId="2" xfId="0" applyNumberFormat="1" applyFont="1" applyFill="1" applyBorder="1" applyAlignment="1">
      <alignment horizontal="center" vertical="center"/>
    </xf>
    <xf numFmtId="175" fontId="33" fillId="0" borderId="2" xfId="0" applyNumberFormat="1" applyFont="1" applyBorder="1" applyAlignment="1">
      <alignment horizontal="center" vertical="center"/>
    </xf>
    <xf numFmtId="0" fontId="26" fillId="0" borderId="2" xfId="0" applyFont="1" applyBorder="1" applyAlignment="1">
      <alignment horizontal="center" vertical="center"/>
    </xf>
    <xf numFmtId="0" fontId="26" fillId="0" borderId="2" xfId="0" applyFont="1" applyBorder="1" applyAlignment="1">
      <alignment vertical="center" wrapText="1"/>
    </xf>
    <xf numFmtId="175" fontId="26" fillId="0" borderId="2" xfId="0" applyNumberFormat="1" applyFont="1" applyBorder="1" applyAlignment="1">
      <alignment horizontal="center" vertical="center"/>
    </xf>
    <xf numFmtId="1" fontId="26" fillId="0" borderId="2" xfId="0" applyNumberFormat="1" applyFont="1" applyBorder="1" applyAlignment="1">
      <alignment horizontal="center" vertical="center"/>
    </xf>
    <xf numFmtId="1" fontId="26" fillId="6" borderId="2" xfId="0" applyNumberFormat="1" applyFont="1" applyFill="1" applyBorder="1" applyAlignment="1">
      <alignment horizontal="center" vertical="center"/>
    </xf>
    <xf numFmtId="0" fontId="57" fillId="0" borderId="3" xfId="0" applyFont="1" applyBorder="1" applyAlignment="1">
      <alignment horizontal="center" vertical="center" wrapText="1"/>
    </xf>
    <xf numFmtId="0" fontId="37" fillId="0" borderId="2" xfId="0" applyFont="1" applyBorder="1" applyAlignment="1">
      <alignment horizontal="justify" vertical="justify" wrapText="1"/>
    </xf>
    <xf numFmtId="0" fontId="67" fillId="0" borderId="0" xfId="0" applyFont="1" applyAlignment="1">
      <alignment horizontal="right" wrapText="1"/>
    </xf>
    <xf numFmtId="0" fontId="68" fillId="0" borderId="0" xfId="0" applyFont="1" applyAlignment="1">
      <alignment/>
    </xf>
    <xf numFmtId="0" fontId="66" fillId="0" borderId="2" xfId="0" applyFont="1" applyBorder="1" applyAlignment="1">
      <alignment horizontal="center" vertical="center" wrapText="1"/>
    </xf>
    <xf numFmtId="0" fontId="66" fillId="0" borderId="2" xfId="0" applyFont="1" applyBorder="1" applyAlignment="1">
      <alignment horizontal="center" wrapText="1"/>
    </xf>
    <xf numFmtId="0" fontId="66" fillId="0" borderId="2" xfId="0" applyFont="1" applyBorder="1" applyAlignment="1">
      <alignment horizontal="center" vertical="center" wrapText="1"/>
    </xf>
    <xf numFmtId="0" fontId="66" fillId="0" borderId="2" xfId="0" applyFont="1" applyBorder="1" applyAlignment="1">
      <alignment/>
    </xf>
    <xf numFmtId="0" fontId="69" fillId="0" borderId="2" xfId="0" applyFont="1" applyBorder="1" applyAlignment="1">
      <alignment horizontal="center" vertical="center" wrapText="1"/>
    </xf>
    <xf numFmtId="0" fontId="69" fillId="0" borderId="0" xfId="0" applyFont="1" applyAlignment="1">
      <alignment horizontal="center" vertical="center"/>
    </xf>
    <xf numFmtId="1" fontId="38" fillId="4" borderId="2" xfId="21" applyNumberFormat="1" applyFont="1" applyFill="1" applyBorder="1" applyAlignment="1">
      <alignment horizontal="right"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70" fillId="0" borderId="2" xfId="0" applyFont="1" applyBorder="1" applyAlignment="1">
      <alignment horizontal="center" vertical="top" wrapText="1"/>
    </xf>
    <xf numFmtId="0" fontId="14" fillId="0" borderId="2" xfId="0" applyFont="1" applyBorder="1" applyAlignment="1">
      <alignment horizontal="center" vertical="top" wrapText="1"/>
    </xf>
    <xf numFmtId="0" fontId="12" fillId="0" borderId="2" xfId="0" applyFont="1" applyBorder="1" applyAlignment="1">
      <alignment horizontal="center" vertical="center" wrapText="1"/>
    </xf>
    <xf numFmtId="0" fontId="71" fillId="0" borderId="2" xfId="0" applyFont="1" applyBorder="1" applyAlignment="1">
      <alignment horizontal="center" vertical="top" wrapText="1"/>
    </xf>
    <xf numFmtId="175" fontId="14" fillId="0" borderId="2" xfId="0" applyNumberFormat="1" applyFont="1" applyBorder="1" applyAlignment="1">
      <alignment horizontal="center" vertical="center" wrapText="1"/>
    </xf>
    <xf numFmtId="175" fontId="14" fillId="0" borderId="10" xfId="0" applyNumberFormat="1" applyFont="1" applyBorder="1" applyAlignment="1">
      <alignment horizontal="center" vertical="center" wrapText="1"/>
    </xf>
    <xf numFmtId="0" fontId="12" fillId="0" borderId="2" xfId="0" applyFont="1" applyBorder="1" applyAlignment="1">
      <alignment horizontal="justify" vertical="top" wrapText="1"/>
    </xf>
    <xf numFmtId="0" fontId="14" fillId="0" borderId="2" xfId="0" applyFont="1" applyBorder="1" applyAlignment="1">
      <alignment horizontal="justify" vertical="top" wrapText="1"/>
    </xf>
    <xf numFmtId="185" fontId="12" fillId="0" borderId="2" xfId="0" applyNumberFormat="1" applyFont="1" applyBorder="1" applyAlignment="1">
      <alignment horizontal="center" vertical="center" wrapText="1"/>
    </xf>
    <xf numFmtId="0" fontId="12" fillId="0" borderId="2" xfId="0" applyFont="1" applyBorder="1" applyAlignment="1">
      <alignment horizontal="left" vertical="center" wrapText="1"/>
    </xf>
    <xf numFmtId="0" fontId="14" fillId="0" borderId="2" xfId="0" applyFont="1" applyBorder="1" applyAlignment="1">
      <alignment wrapText="1"/>
    </xf>
    <xf numFmtId="175" fontId="12" fillId="0" borderId="10" xfId="0" applyNumberFormat="1" applyFont="1" applyBorder="1" applyAlignment="1">
      <alignment horizontal="center" vertical="center" wrapText="1"/>
    </xf>
    <xf numFmtId="175" fontId="14" fillId="0" borderId="2" xfId="0" applyNumberFormat="1" applyFont="1" applyBorder="1" applyAlignment="1">
      <alignment horizontal="center"/>
    </xf>
    <xf numFmtId="0" fontId="14" fillId="0" borderId="2" xfId="0" applyFont="1" applyBorder="1" applyAlignment="1">
      <alignment horizontal="center"/>
    </xf>
    <xf numFmtId="175" fontId="12" fillId="0" borderId="2" xfId="0" applyNumberFormat="1" applyFont="1" applyBorder="1" applyAlignment="1">
      <alignment horizontal="center"/>
    </xf>
    <xf numFmtId="175" fontId="14"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0" fontId="51" fillId="0" borderId="10" xfId="0" applyFont="1" applyBorder="1" applyAlignment="1">
      <alignment horizontal="justify" vertical="top" wrapText="1"/>
    </xf>
    <xf numFmtId="0" fontId="8" fillId="0" borderId="2" xfId="0" applyFont="1" applyBorder="1" applyAlignment="1">
      <alignment horizontal="justify" vertical="top" wrapText="1"/>
    </xf>
    <xf numFmtId="0" fontId="0" fillId="0" borderId="2" xfId="0" applyFont="1" applyBorder="1" applyAlignment="1">
      <alignment horizontal="left" vertical="top" wrapText="1"/>
    </xf>
    <xf numFmtId="0" fontId="72" fillId="0" borderId="2" xfId="0" applyFont="1" applyBorder="1" applyAlignment="1">
      <alignment horizontal="center" vertical="top" wrapText="1"/>
    </xf>
    <xf numFmtId="0" fontId="72" fillId="0" borderId="2" xfId="0" applyFont="1" applyBorder="1" applyAlignment="1">
      <alignment horizontal="justify" vertical="top" wrapText="1"/>
    </xf>
    <xf numFmtId="0" fontId="8" fillId="0" borderId="2" xfId="0" applyFont="1" applyBorder="1" applyAlignment="1">
      <alignment wrapText="1"/>
    </xf>
    <xf numFmtId="0" fontId="8" fillId="0" borderId="10" xfId="0" applyFont="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Fill="1" applyBorder="1" applyAlignment="1">
      <alignment vertical="justify" wrapText="1"/>
    </xf>
    <xf numFmtId="0" fontId="8" fillId="0" borderId="3" xfId="0" applyFont="1" applyBorder="1" applyAlignment="1">
      <alignment horizontal="center" wrapText="1"/>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49" fontId="6" fillId="2" borderId="2" xfId="0" applyNumberFormat="1" applyFont="1" applyFill="1" applyBorder="1" applyAlignment="1">
      <alignment horizontal="center" vertical="center" wrapText="1"/>
    </xf>
    <xf numFmtId="1" fontId="49" fillId="0" borderId="2" xfId="0" applyNumberFormat="1" applyFont="1" applyBorder="1" applyAlignment="1">
      <alignment horizontal="center" vertical="center"/>
    </xf>
    <xf numFmtId="1" fontId="49" fillId="6" borderId="2" xfId="0" applyNumberFormat="1" applyFont="1" applyFill="1" applyBorder="1" applyAlignment="1">
      <alignment horizontal="center" vertical="center"/>
    </xf>
    <xf numFmtId="1" fontId="51" fillId="0" borderId="2" xfId="0" applyNumberFormat="1" applyFont="1" applyBorder="1" applyAlignment="1">
      <alignment vertical="center"/>
    </xf>
    <xf numFmtId="1" fontId="51" fillId="6" borderId="2" xfId="0" applyNumberFormat="1" applyFont="1" applyFill="1" applyBorder="1" applyAlignment="1">
      <alignment vertical="center"/>
    </xf>
    <xf numFmtId="1" fontId="21" fillId="0" borderId="2" xfId="0" applyNumberFormat="1" applyFont="1" applyBorder="1" applyAlignment="1">
      <alignment vertical="center"/>
    </xf>
    <xf numFmtId="1" fontId="21" fillId="6" borderId="2" xfId="0" applyNumberFormat="1" applyFont="1" applyFill="1" applyBorder="1" applyAlignment="1">
      <alignment vertical="center"/>
    </xf>
    <xf numFmtId="1" fontId="51" fillId="6" borderId="2" xfId="0" applyNumberFormat="1" applyFont="1" applyFill="1" applyBorder="1" applyAlignment="1">
      <alignment horizontal="center"/>
    </xf>
    <xf numFmtId="0" fontId="29" fillId="0" borderId="8" xfId="0" applyFont="1" applyBorder="1" applyAlignment="1">
      <alignment horizontal="center" vertical="center" wrapText="1"/>
    </xf>
    <xf numFmtId="0" fontId="29" fillId="0" borderId="11" xfId="0" applyFont="1" applyBorder="1" applyAlignment="1">
      <alignment horizontal="center" vertical="center" wrapText="1"/>
    </xf>
    <xf numFmtId="49" fontId="73" fillId="2" borderId="2" xfId="0" applyNumberFormat="1" applyFont="1" applyFill="1" applyBorder="1" applyAlignment="1">
      <alignment horizontal="center" vertical="center" wrapText="1"/>
    </xf>
    <xf numFmtId="0" fontId="73" fillId="2" borderId="2" xfId="0" applyFont="1" applyFill="1" applyBorder="1" applyAlignment="1">
      <alignment horizontal="center" vertical="center" wrapText="1"/>
    </xf>
    <xf numFmtId="0" fontId="74" fillId="2" borderId="2" xfId="0" applyFont="1" applyFill="1" applyBorder="1" applyAlignment="1">
      <alignment horizontal="center" vertical="center"/>
    </xf>
    <xf numFmtId="3" fontId="73" fillId="2" borderId="2" xfId="0" applyNumberFormat="1" applyFont="1" applyFill="1" applyBorder="1" applyAlignment="1">
      <alignment horizontal="center" vertical="center" wrapText="1"/>
    </xf>
    <xf numFmtId="3" fontId="73" fillId="2" borderId="2" xfId="0" applyNumberFormat="1" applyFont="1" applyFill="1" applyBorder="1" applyAlignment="1">
      <alignment horizontal="right" vertical="center"/>
    </xf>
    <xf numFmtId="0" fontId="73" fillId="2" borderId="2" xfId="0" applyFont="1" applyFill="1" applyBorder="1" applyAlignment="1">
      <alignment horizontal="center" vertical="center" wrapText="1"/>
    </xf>
    <xf numFmtId="0" fontId="74" fillId="2" borderId="0" xfId="0" applyFont="1" applyFill="1" applyAlignment="1">
      <alignment horizontal="center" vertical="center"/>
    </xf>
    <xf numFmtId="3" fontId="73" fillId="2" borderId="2" xfId="0" applyNumberFormat="1" applyFont="1" applyFill="1" applyBorder="1" applyAlignment="1">
      <alignment horizontal="center" vertical="center"/>
    </xf>
    <xf numFmtId="49" fontId="73" fillId="2" borderId="2" xfId="0" applyNumberFormat="1" applyFont="1" applyFill="1" applyBorder="1" applyAlignment="1">
      <alignment horizontal="center" vertical="center"/>
    </xf>
    <xf numFmtId="0" fontId="73" fillId="2" borderId="2" xfId="0" applyFont="1" applyFill="1" applyBorder="1" applyAlignment="1">
      <alignment horizontal="center" vertical="center"/>
    </xf>
    <xf numFmtId="185" fontId="73" fillId="2" borderId="2" xfId="0" applyNumberFormat="1" applyFont="1" applyFill="1" applyBorder="1" applyAlignment="1">
      <alignment horizontal="right" vertical="center"/>
    </xf>
    <xf numFmtId="3" fontId="73" fillId="0" borderId="2" xfId="0" applyNumberFormat="1" applyFont="1" applyBorder="1" applyAlignment="1">
      <alignment/>
    </xf>
    <xf numFmtId="0" fontId="74" fillId="2" borderId="0" xfId="0" applyFont="1" applyFill="1" applyBorder="1" applyAlignment="1">
      <alignment horizontal="center" vertical="center"/>
    </xf>
    <xf numFmtId="0" fontId="73" fillId="0" borderId="2" xfId="0" applyFont="1" applyBorder="1" applyAlignment="1">
      <alignment horizontal="center" vertical="center" wrapText="1"/>
    </xf>
    <xf numFmtId="0" fontId="56" fillId="2" borderId="2" xfId="0" applyFont="1" applyFill="1" applyBorder="1" applyAlignment="1">
      <alignment horizontal="center" vertical="center"/>
    </xf>
    <xf numFmtId="0" fontId="71" fillId="2" borderId="2" xfId="0" applyFont="1" applyFill="1" applyBorder="1" applyAlignment="1">
      <alignment horizontal="center" vertical="center"/>
    </xf>
    <xf numFmtId="3" fontId="73" fillId="0" borderId="2" xfId="0" applyNumberFormat="1" applyFont="1" applyBorder="1" applyAlignment="1">
      <alignment/>
    </xf>
    <xf numFmtId="3" fontId="56" fillId="2" borderId="2" xfId="0" applyNumberFormat="1" applyFont="1" applyFill="1" applyBorder="1" applyAlignment="1">
      <alignment horizontal="center" vertical="center"/>
    </xf>
    <xf numFmtId="0" fontId="70" fillId="2" borderId="0" xfId="0" applyFont="1" applyFill="1" applyBorder="1" applyAlignment="1">
      <alignment horizontal="center" vertical="center"/>
    </xf>
    <xf numFmtId="0" fontId="70" fillId="2" borderId="0" xfId="0" applyFont="1" applyFill="1" applyAlignment="1">
      <alignment horizontal="center" vertical="center"/>
    </xf>
    <xf numFmtId="49" fontId="73" fillId="0" borderId="2" xfId="0" applyNumberFormat="1" applyFont="1" applyBorder="1" applyAlignment="1">
      <alignment horizontal="center" vertical="center"/>
    </xf>
    <xf numFmtId="0" fontId="77" fillId="0" borderId="2" xfId="0" applyFont="1" applyBorder="1" applyAlignment="1">
      <alignment horizontal="center" vertical="center"/>
    </xf>
    <xf numFmtId="3" fontId="73" fillId="0" borderId="2" xfId="0" applyNumberFormat="1" applyFont="1" applyBorder="1" applyAlignment="1">
      <alignment horizontal="center" vertical="center" wrapText="1"/>
    </xf>
    <xf numFmtId="0" fontId="78" fillId="0" borderId="2" xfId="0" applyFont="1" applyBorder="1" applyAlignment="1">
      <alignment horizontal="center" vertical="center"/>
    </xf>
    <xf numFmtId="0" fontId="76" fillId="0" borderId="0" xfId="0" applyFont="1" applyBorder="1" applyAlignment="1">
      <alignment/>
    </xf>
    <xf numFmtId="0" fontId="76" fillId="0" borderId="0" xfId="0" applyFont="1" applyAlignment="1">
      <alignment/>
    </xf>
    <xf numFmtId="0" fontId="73" fillId="0" borderId="2" xfId="0" applyFont="1" applyBorder="1" applyAlignment="1">
      <alignment horizontal="center" vertical="center"/>
    </xf>
    <xf numFmtId="3" fontId="73" fillId="0" borderId="2" xfId="0" applyNumberFormat="1" applyFont="1" applyBorder="1" applyAlignment="1">
      <alignment horizontal="center" vertical="center" wrapText="1"/>
    </xf>
    <xf numFmtId="0" fontId="76" fillId="0" borderId="2" xfId="0" applyFont="1" applyBorder="1" applyAlignment="1">
      <alignment/>
    </xf>
    <xf numFmtId="3" fontId="76" fillId="0" borderId="2" xfId="0" applyNumberFormat="1" applyFont="1" applyBorder="1" applyAlignment="1">
      <alignment/>
    </xf>
    <xf numFmtId="0" fontId="73" fillId="0" borderId="2" xfId="0" applyFont="1" applyBorder="1" applyAlignment="1">
      <alignment horizontal="center" wrapText="1"/>
    </xf>
    <xf numFmtId="0" fontId="73" fillId="0" borderId="2" xfId="0" applyFont="1" applyBorder="1" applyAlignment="1">
      <alignment horizontal="center" vertical="center" wrapText="1"/>
    </xf>
    <xf numFmtId="0" fontId="73" fillId="0" borderId="2" xfId="0" applyFont="1" applyBorder="1" applyAlignment="1">
      <alignment/>
    </xf>
    <xf numFmtId="49" fontId="73" fillId="0" borderId="2" xfId="0" applyNumberFormat="1" applyFont="1" applyBorder="1" applyAlignment="1">
      <alignment horizontal="center" vertical="center" wrapText="1"/>
    </xf>
    <xf numFmtId="0" fontId="75" fillId="7" borderId="2" xfId="0" applyFont="1" applyFill="1" applyBorder="1" applyAlignment="1">
      <alignment horizontal="center" vertical="center" wrapText="1"/>
    </xf>
    <xf numFmtId="0" fontId="75" fillId="7" borderId="2" xfId="0" applyFont="1" applyFill="1" applyBorder="1" applyAlignment="1">
      <alignment horizontal="center" vertical="center" wrapText="1"/>
    </xf>
    <xf numFmtId="0" fontId="74" fillId="7" borderId="2" xfId="0" applyFont="1" applyFill="1" applyBorder="1" applyAlignment="1">
      <alignment horizontal="center" vertical="center"/>
    </xf>
    <xf numFmtId="0" fontId="73" fillId="7" borderId="2" xfId="0" applyFont="1" applyFill="1" applyBorder="1" applyAlignment="1">
      <alignment horizontal="center" vertical="center" wrapText="1"/>
    </xf>
    <xf numFmtId="0" fontId="73" fillId="7" borderId="2" xfId="0" applyFont="1" applyFill="1" applyBorder="1" applyAlignment="1">
      <alignment horizontal="center" vertical="center"/>
    </xf>
    <xf numFmtId="3" fontId="75" fillId="7" borderId="2" xfId="0" applyNumberFormat="1" applyFont="1" applyFill="1" applyBorder="1" applyAlignment="1">
      <alignment horizontal="center" vertical="center"/>
    </xf>
    <xf numFmtId="0" fontId="74" fillId="0" borderId="0" xfId="0" applyFont="1" applyBorder="1" applyAlignment="1">
      <alignment horizontal="center" vertical="center"/>
    </xf>
    <xf numFmtId="0" fontId="74" fillId="0" borderId="0" xfId="0" applyFont="1" applyAlignment="1">
      <alignment horizontal="center" vertical="center"/>
    </xf>
    <xf numFmtId="185" fontId="73" fillId="0" borderId="2" xfId="0" applyNumberFormat="1" applyFont="1" applyBorder="1" applyAlignment="1">
      <alignment/>
    </xf>
    <xf numFmtId="49" fontId="73" fillId="0" borderId="2" xfId="0" applyNumberFormat="1" applyFont="1" applyBorder="1" applyAlignment="1">
      <alignment horizontal="center" vertical="center"/>
    </xf>
    <xf numFmtId="0" fontId="76" fillId="0" borderId="8" xfId="0" applyFont="1" applyBorder="1" applyAlignment="1">
      <alignment horizontal="center" vertical="center"/>
    </xf>
    <xf numFmtId="0" fontId="76" fillId="0" borderId="11" xfId="0" applyFont="1" applyBorder="1" applyAlignment="1">
      <alignment horizontal="center" vertical="center"/>
    </xf>
    <xf numFmtId="3" fontId="79" fillId="2" borderId="2" xfId="0" applyNumberFormat="1" applyFont="1" applyFill="1" applyBorder="1" applyAlignment="1">
      <alignment horizontal="right" vertical="center"/>
    </xf>
    <xf numFmtId="3" fontId="73" fillId="2" borderId="2" xfId="0" applyNumberFormat="1" applyFont="1" applyFill="1" applyBorder="1" applyAlignment="1">
      <alignment/>
    </xf>
    <xf numFmtId="3" fontId="0" fillId="0" borderId="0" xfId="0" applyNumberFormat="1" applyAlignment="1">
      <alignment/>
    </xf>
    <xf numFmtId="0" fontId="20" fillId="5" borderId="2" xfId="0" applyFont="1" applyFill="1" applyBorder="1" applyAlignment="1">
      <alignment horizontal="center" wrapText="1"/>
    </xf>
    <xf numFmtId="49" fontId="37" fillId="0" borderId="3" xfId="0" applyNumberFormat="1" applyFont="1" applyBorder="1" applyAlignment="1">
      <alignment horizontal="center" vertical="top" wrapText="1"/>
    </xf>
    <xf numFmtId="0" fontId="37" fillId="0" borderId="3" xfId="0" applyFont="1" applyBorder="1" applyAlignment="1">
      <alignment horizontal="center" vertical="top" wrapText="1"/>
    </xf>
    <xf numFmtId="49" fontId="28" fillId="6" borderId="2" xfId="0" applyNumberFormat="1" applyFont="1" applyFill="1" applyBorder="1" applyAlignment="1">
      <alignment horizontal="center" vertical="center"/>
    </xf>
    <xf numFmtId="0" fontId="8" fillId="6" borderId="2" xfId="0" applyFont="1" applyFill="1" applyBorder="1" applyAlignment="1">
      <alignment/>
    </xf>
    <xf numFmtId="3" fontId="28" fillId="6" borderId="2" xfId="0" applyNumberFormat="1" applyFont="1" applyFill="1" applyBorder="1" applyAlignment="1">
      <alignment horizontal="center" vertical="center" wrapText="1"/>
    </xf>
    <xf numFmtId="0" fontId="28" fillId="6" borderId="2" xfId="0" applyFont="1" applyFill="1" applyBorder="1" applyAlignment="1">
      <alignment/>
    </xf>
    <xf numFmtId="3" fontId="28" fillId="6" borderId="2" xfId="0" applyNumberFormat="1" applyFont="1" applyFill="1" applyBorder="1" applyAlignment="1">
      <alignment/>
    </xf>
    <xf numFmtId="0" fontId="8" fillId="6" borderId="8" xfId="0" applyFont="1" applyFill="1" applyBorder="1" applyAlignment="1">
      <alignment horizontal="center" vertical="center"/>
    </xf>
    <xf numFmtId="0" fontId="8" fillId="6" borderId="11" xfId="0" applyFont="1" applyFill="1" applyBorder="1" applyAlignment="1">
      <alignment horizontal="center" vertical="center"/>
    </xf>
    <xf numFmtId="3" fontId="28" fillId="6" borderId="2" xfId="0" applyNumberFormat="1" applyFont="1" applyFill="1" applyBorder="1" applyAlignment="1">
      <alignment horizontal="center" vertical="center"/>
    </xf>
    <xf numFmtId="3" fontId="32" fillId="6" borderId="2" xfId="0" applyNumberFormat="1" applyFont="1" applyFill="1" applyBorder="1" applyAlignment="1">
      <alignment horizontal="right" vertical="center"/>
    </xf>
    <xf numFmtId="0" fontId="0" fillId="6" borderId="0" xfId="0" applyFill="1" applyBorder="1" applyAlignment="1">
      <alignment/>
    </xf>
    <xf numFmtId="0" fontId="0" fillId="6" borderId="0" xfId="0" applyFill="1" applyAlignment="1">
      <alignment/>
    </xf>
    <xf numFmtId="49" fontId="28" fillId="6" borderId="2" xfId="0" applyNumberFormat="1" applyFont="1" applyFill="1" applyBorder="1" applyAlignment="1">
      <alignment horizontal="center" vertical="center"/>
    </xf>
    <xf numFmtId="185" fontId="28" fillId="6" borderId="2" xfId="0" applyNumberFormat="1" applyFont="1" applyFill="1" applyBorder="1" applyAlignment="1">
      <alignment/>
    </xf>
    <xf numFmtId="3" fontId="28" fillId="6" borderId="2" xfId="0" applyNumberFormat="1" applyFont="1" applyFill="1" applyBorder="1" applyAlignment="1">
      <alignment/>
    </xf>
    <xf numFmtId="0" fontId="28" fillId="6" borderId="2" xfId="0" applyFont="1" applyFill="1" applyBorder="1" applyAlignment="1">
      <alignment horizontal="center" vertical="center" wrapText="1"/>
    </xf>
    <xf numFmtId="0" fontId="33" fillId="6" borderId="2" xfId="0" applyFont="1" applyFill="1" applyBorder="1" applyAlignment="1">
      <alignment/>
    </xf>
    <xf numFmtId="0" fontId="28" fillId="6" borderId="2" xfId="0" applyFont="1" applyFill="1" applyBorder="1" applyAlignment="1">
      <alignment horizontal="center" vertical="center" wrapText="1"/>
    </xf>
    <xf numFmtId="0" fontId="33" fillId="6" borderId="0" xfId="0" applyFont="1" applyFill="1" applyBorder="1" applyAlignment="1">
      <alignment/>
    </xf>
    <xf numFmtId="0" fontId="33" fillId="6" borderId="0" xfId="0" applyFont="1" applyFill="1" applyAlignment="1">
      <alignment/>
    </xf>
    <xf numFmtId="0" fontId="28" fillId="6" borderId="2" xfId="0" applyFont="1" applyFill="1" applyBorder="1" applyAlignment="1">
      <alignment horizontal="center" vertical="center"/>
    </xf>
    <xf numFmtId="0" fontId="33" fillId="6" borderId="2" xfId="0" applyFont="1" applyFill="1" applyBorder="1" applyAlignment="1">
      <alignment horizontal="center" vertical="center"/>
    </xf>
    <xf numFmtId="3" fontId="28" fillId="6" borderId="2" xfId="0" applyNumberFormat="1" applyFont="1" applyFill="1" applyBorder="1" applyAlignment="1">
      <alignment horizontal="center" vertical="center"/>
    </xf>
    <xf numFmtId="0" fontId="26" fillId="6" borderId="0" xfId="0" applyFont="1" applyFill="1" applyBorder="1" applyAlignment="1">
      <alignment horizontal="center" vertical="center"/>
    </xf>
    <xf numFmtId="0" fontId="26" fillId="6" borderId="0" xfId="0" applyFont="1" applyFill="1" applyAlignment="1">
      <alignment horizontal="center" vertical="center"/>
    </xf>
    <xf numFmtId="49" fontId="28" fillId="6" borderId="3" xfId="0" applyNumberFormat="1" applyFont="1" applyFill="1" applyBorder="1" applyAlignment="1">
      <alignment horizontal="center" vertical="center" wrapText="1"/>
    </xf>
    <xf numFmtId="0" fontId="28" fillId="6" borderId="3" xfId="0" applyFont="1" applyFill="1" applyBorder="1" applyAlignment="1">
      <alignment horizontal="center" vertical="center" wrapText="1"/>
    </xf>
    <xf numFmtId="0" fontId="33" fillId="6" borderId="3" xfId="0" applyFont="1" applyFill="1" applyBorder="1" applyAlignment="1">
      <alignment horizontal="center" vertical="center"/>
    </xf>
    <xf numFmtId="3" fontId="28" fillId="6" borderId="3" xfId="0" applyNumberFormat="1" applyFont="1" applyFill="1" applyBorder="1" applyAlignment="1">
      <alignment horizontal="center" vertical="center" wrapText="1"/>
    </xf>
    <xf numFmtId="3" fontId="33" fillId="6" borderId="3" xfId="0" applyNumberFormat="1" applyFont="1" applyFill="1" applyBorder="1" applyAlignment="1">
      <alignment horizontal="center" vertical="center"/>
    </xf>
    <xf numFmtId="3" fontId="28" fillId="6" borderId="3" xfId="0" applyNumberFormat="1" applyFont="1" applyFill="1" applyBorder="1" applyAlignment="1">
      <alignment horizontal="center" vertical="center"/>
    </xf>
    <xf numFmtId="0" fontId="33" fillId="6" borderId="0" xfId="0" applyFont="1" applyFill="1" applyAlignment="1">
      <alignment horizontal="center" vertical="center"/>
    </xf>
    <xf numFmtId="0" fontId="32" fillId="3" borderId="2" xfId="0" applyFont="1" applyFill="1" applyBorder="1" applyAlignment="1">
      <alignment/>
    </xf>
    <xf numFmtId="0" fontId="32" fillId="3" borderId="2" xfId="0" applyFont="1" applyFill="1" applyBorder="1" applyAlignment="1">
      <alignment horizontal="center" vertical="center"/>
    </xf>
    <xf numFmtId="3" fontId="32" fillId="3" borderId="2" xfId="0" applyNumberFormat="1" applyFont="1" applyFill="1" applyBorder="1" applyAlignment="1">
      <alignment horizontal="right" vertical="center"/>
    </xf>
    <xf numFmtId="0" fontId="32" fillId="3" borderId="0" xfId="0" applyFont="1" applyFill="1" applyAlignment="1">
      <alignment/>
    </xf>
    <xf numFmtId="0" fontId="55" fillId="2" borderId="2" xfId="0" applyFont="1" applyFill="1" applyBorder="1" applyAlignment="1">
      <alignment horizontal="center" wrapText="1"/>
    </xf>
    <xf numFmtId="3" fontId="55" fillId="2" borderId="2" xfId="0" applyNumberFormat="1" applyFont="1" applyFill="1" applyBorder="1" applyAlignment="1">
      <alignment horizontal="center" vertical="center" wrapText="1"/>
    </xf>
    <xf numFmtId="49" fontId="54" fillId="0" borderId="2" xfId="0" applyNumberFormat="1" applyFont="1" applyBorder="1" applyAlignment="1">
      <alignment horizontal="center" vertical="center" wrapText="1"/>
    </xf>
    <xf numFmtId="3" fontId="54" fillId="0" borderId="2" xfId="0" applyNumberFormat="1" applyFont="1" applyBorder="1" applyAlignment="1">
      <alignment horizontal="center" vertical="center" wrapText="1"/>
    </xf>
    <xf numFmtId="0" fontId="54" fillId="0" borderId="2" xfId="0" applyFont="1" applyBorder="1" applyAlignment="1">
      <alignment horizontal="left" vertical="center" wrapText="1"/>
    </xf>
    <xf numFmtId="0" fontId="14" fillId="2" borderId="0" xfId="0" applyFont="1" applyFill="1" applyAlignment="1">
      <alignment horizontal="center" vertical="center"/>
    </xf>
    <xf numFmtId="0" fontId="6" fillId="0" borderId="0" xfId="0" applyFont="1" applyAlignment="1">
      <alignment horizontal="justify"/>
    </xf>
    <xf numFmtId="0" fontId="20" fillId="5" borderId="2" xfId="0" applyFont="1" applyFill="1" applyBorder="1" applyAlignment="1">
      <alignment horizontal="center" vertical="center" wrapText="1"/>
    </xf>
    <xf numFmtId="3" fontId="20" fillId="5" borderId="2" xfId="0" applyNumberFormat="1" applyFont="1" applyFill="1" applyBorder="1" applyAlignment="1">
      <alignment horizontal="center" vertical="center" wrapText="1"/>
    </xf>
    <xf numFmtId="0" fontId="12" fillId="0" borderId="0" xfId="0" applyFont="1" applyAlignment="1">
      <alignment/>
    </xf>
    <xf numFmtId="0" fontId="20" fillId="5" borderId="2" xfId="0" applyFont="1" applyFill="1" applyBorder="1" applyAlignment="1">
      <alignment wrapText="1"/>
    </xf>
    <xf numFmtId="0" fontId="6" fillId="0" borderId="2" xfId="0" applyFont="1" applyBorder="1" applyAlignment="1">
      <alignment horizontal="left" vertical="center" wrapText="1"/>
    </xf>
    <xf numFmtId="0" fontId="6" fillId="0" borderId="2" xfId="0" applyFont="1" applyBorder="1" applyAlignment="1">
      <alignment horizontal="justify"/>
    </xf>
    <xf numFmtId="49" fontId="20" fillId="5" borderId="2" xfId="0" applyNumberFormat="1" applyFont="1" applyFill="1" applyBorder="1" applyAlignment="1">
      <alignment horizontal="center" vertical="center" wrapText="1"/>
    </xf>
    <xf numFmtId="182" fontId="14" fillId="0" borderId="8" xfId="0" applyNumberFormat="1" applyFont="1" applyBorder="1" applyAlignment="1">
      <alignment/>
    </xf>
    <xf numFmtId="182" fontId="14" fillId="0" borderId="8" xfId="0" applyNumberFormat="1" applyFont="1" applyBorder="1" applyAlignment="1">
      <alignment horizontal="right"/>
    </xf>
    <xf numFmtId="175" fontId="12" fillId="0" borderId="8" xfId="0" applyNumberFormat="1" applyFont="1" applyBorder="1" applyAlignment="1">
      <alignment/>
    </xf>
    <xf numFmtId="0" fontId="0" fillId="0" borderId="0" xfId="0" applyAlignment="1">
      <alignment horizontal="center"/>
    </xf>
    <xf numFmtId="0" fontId="37" fillId="0" borderId="2" xfId="0" applyFont="1" applyBorder="1" applyAlignment="1">
      <alignment horizontal="center" wrapText="1"/>
    </xf>
    <xf numFmtId="175" fontId="37" fillId="0" borderId="2" xfId="0" applyNumberFormat="1" applyFont="1" applyBorder="1" applyAlignment="1">
      <alignment horizontal="center" wrapText="1"/>
    </xf>
    <xf numFmtId="1" fontId="37" fillId="0" borderId="2" xfId="0" applyNumberFormat="1" applyFont="1" applyBorder="1" applyAlignment="1">
      <alignment horizontal="center" wrapText="1"/>
    </xf>
    <xf numFmtId="1" fontId="37" fillId="2" borderId="2" xfId="0" applyNumberFormat="1" applyFont="1" applyFill="1" applyBorder="1" applyAlignment="1">
      <alignment horizontal="center" wrapText="1"/>
    </xf>
    <xf numFmtId="0" fontId="38" fillId="0" borderId="0" xfId="0" applyFont="1" applyAlignment="1">
      <alignment horizontal="right"/>
    </xf>
    <xf numFmtId="0" fontId="38" fillId="0" borderId="6" xfId="0" applyFont="1" applyBorder="1" applyAlignment="1">
      <alignment horizontal="center" vertical="center" wrapText="1"/>
    </xf>
    <xf numFmtId="0" fontId="37" fillId="0" borderId="0" xfId="0" applyFont="1" applyAlignment="1">
      <alignment horizontal="right"/>
    </xf>
    <xf numFmtId="0" fontId="37" fillId="0" borderId="0" xfId="0" applyFont="1" applyAlignment="1">
      <alignment horizontal="left" vertical="top"/>
    </xf>
    <xf numFmtId="0" fontId="37" fillId="0" borderId="0" xfId="0" applyFont="1" applyAlignment="1">
      <alignment horizontal="right" vertical="top"/>
    </xf>
    <xf numFmtId="0" fontId="37" fillId="0" borderId="8" xfId="0" applyFont="1" applyBorder="1" applyAlignment="1">
      <alignment horizontal="justify" vertical="top" wrapText="1"/>
    </xf>
    <xf numFmtId="0" fontId="0" fillId="0" borderId="11" xfId="0" applyBorder="1" applyAlignment="1">
      <alignment horizontal="justify" vertical="top" wrapText="1"/>
    </xf>
    <xf numFmtId="0" fontId="37" fillId="0" borderId="8" xfId="0" applyFont="1" applyBorder="1" applyAlignment="1">
      <alignment horizontal="left" wrapText="1"/>
    </xf>
    <xf numFmtId="0" fontId="0" fillId="0" borderId="11" xfId="0" applyBorder="1" applyAlignment="1">
      <alignment wrapText="1"/>
    </xf>
    <xf numFmtId="1" fontId="38" fillId="0" borderId="2" xfId="0" applyNumberFormat="1" applyFont="1" applyBorder="1" applyAlignment="1">
      <alignment horizontal="center" wrapText="1"/>
    </xf>
    <xf numFmtId="0" fontId="57" fillId="0" borderId="2" xfId="0" applyFont="1" applyBorder="1" applyAlignment="1">
      <alignment vertical="center" wrapText="1"/>
    </xf>
    <xf numFmtId="0" fontId="38" fillId="0" borderId="1"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7" xfId="0" applyFont="1" applyBorder="1" applyAlignment="1">
      <alignment horizontal="center" vertical="center" wrapText="1"/>
    </xf>
    <xf numFmtId="0" fontId="38" fillId="0" borderId="0" xfId="0" applyFont="1" applyAlignment="1">
      <alignment horizontal="center" vertical="center"/>
    </xf>
    <xf numFmtId="0" fontId="37" fillId="0" borderId="0" xfId="0" applyFont="1" applyAlignment="1">
      <alignment horizontal="center" vertical="center"/>
    </xf>
    <xf numFmtId="0" fontId="57" fillId="0" borderId="2" xfId="0" applyFont="1" applyBorder="1" applyAlignment="1">
      <alignment horizontal="center" vertical="center" wrapText="1"/>
    </xf>
    <xf numFmtId="0" fontId="37" fillId="0" borderId="9" xfId="0" applyFont="1" applyBorder="1" applyAlignment="1">
      <alignment horizontal="center" vertical="center"/>
    </xf>
    <xf numFmtId="0" fontId="37" fillId="0" borderId="5" xfId="0" applyFont="1" applyBorder="1" applyAlignment="1">
      <alignment horizontal="center" vertical="center"/>
    </xf>
    <xf numFmtId="0" fontId="37" fillId="0" borderId="15" xfId="0" applyFont="1" applyBorder="1" applyAlignment="1">
      <alignment horizontal="center" vertical="center"/>
    </xf>
    <xf numFmtId="0" fontId="37" fillId="0" borderId="4" xfId="0" applyFont="1" applyBorder="1" applyAlignment="1">
      <alignment horizontal="center" vertical="center"/>
    </xf>
    <xf numFmtId="0" fontId="37" fillId="0" borderId="7" xfId="0" applyFont="1" applyBorder="1" applyAlignment="1">
      <alignment horizontal="center" vertical="center"/>
    </xf>
    <xf numFmtId="0" fontId="37" fillId="0" borderId="9"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3" xfId="0" applyFont="1" applyBorder="1" applyAlignment="1">
      <alignment horizontal="center" vertical="center"/>
    </xf>
    <xf numFmtId="0" fontId="38" fillId="0" borderId="2" xfId="0" applyFont="1" applyBorder="1" applyAlignment="1">
      <alignment horizontal="center" vertical="center" wrapText="1"/>
    </xf>
    <xf numFmtId="0" fontId="37" fillId="0" borderId="17" xfId="0" applyFont="1" applyBorder="1" applyAlignment="1">
      <alignment horizontal="center" vertical="center" wrapText="1"/>
    </xf>
    <xf numFmtId="0" fontId="39" fillId="0" borderId="8" xfId="0" applyFont="1" applyBorder="1" applyAlignment="1">
      <alignment horizontal="center" vertical="top" wrapText="1"/>
    </xf>
    <xf numFmtId="0" fontId="37" fillId="0" borderId="11" xfId="0" applyFont="1" applyBorder="1" applyAlignment="1">
      <alignment vertical="top" wrapText="1"/>
    </xf>
    <xf numFmtId="49" fontId="38" fillId="0" borderId="2" xfId="0" applyNumberFormat="1" applyFont="1" applyBorder="1" applyAlignment="1">
      <alignment horizontal="center" vertical="top" wrapText="1"/>
    </xf>
    <xf numFmtId="0" fontId="41" fillId="0" borderId="2" xfId="0" applyFont="1" applyBorder="1" applyAlignment="1">
      <alignment vertical="top" wrapText="1"/>
    </xf>
    <xf numFmtId="0" fontId="38" fillId="0" borderId="10" xfId="0" applyFont="1" applyBorder="1" applyAlignment="1">
      <alignment horizontal="center" vertical="center" wrapText="1"/>
    </xf>
    <xf numFmtId="0" fontId="37" fillId="0" borderId="1" xfId="0" applyFont="1" applyBorder="1" applyAlignment="1">
      <alignment horizontal="center" vertical="center"/>
    </xf>
    <xf numFmtId="0" fontId="38" fillId="0" borderId="17" xfId="0" applyFont="1" applyBorder="1" applyAlignment="1">
      <alignment horizontal="center" vertical="top" wrapText="1"/>
    </xf>
    <xf numFmtId="0" fontId="37" fillId="0" borderId="9" xfId="0" applyFont="1" applyBorder="1" applyAlignment="1">
      <alignment/>
    </xf>
    <xf numFmtId="0" fontId="37" fillId="0" borderId="5" xfId="0" applyFont="1" applyBorder="1" applyAlignment="1">
      <alignment/>
    </xf>
    <xf numFmtId="0" fontId="37" fillId="0" borderId="15" xfId="0" applyFont="1" applyBorder="1" applyAlignment="1">
      <alignment/>
    </xf>
    <xf numFmtId="175" fontId="37" fillId="0" borderId="10" xfId="0" applyNumberFormat="1" applyFont="1" applyBorder="1" applyAlignment="1">
      <alignment horizontal="right" vertical="top" wrapText="1"/>
    </xf>
    <xf numFmtId="175" fontId="37" fillId="0" borderId="1" xfId="0" applyNumberFormat="1" applyFont="1" applyBorder="1" applyAlignment="1">
      <alignment horizontal="right" vertical="top" wrapText="1"/>
    </xf>
    <xf numFmtId="1" fontId="37" fillId="0" borderId="2" xfId="0" applyNumberFormat="1" applyFont="1" applyBorder="1" applyAlignment="1">
      <alignment horizontal="right" vertical="top" wrapText="1"/>
    </xf>
    <xf numFmtId="1" fontId="38" fillId="0" borderId="2" xfId="0" applyNumberFormat="1" applyFont="1" applyBorder="1" applyAlignment="1">
      <alignment horizontal="right" vertical="top" wrapText="1"/>
    </xf>
    <xf numFmtId="1" fontId="37" fillId="0" borderId="10" xfId="0" applyNumberFormat="1" applyFont="1" applyBorder="1" applyAlignment="1">
      <alignment horizontal="right" vertical="top" wrapText="1"/>
    </xf>
    <xf numFmtId="1" fontId="37" fillId="0" borderId="1" xfId="0" applyNumberFormat="1" applyFont="1" applyBorder="1" applyAlignment="1">
      <alignment horizontal="right" vertical="top" wrapText="1"/>
    </xf>
    <xf numFmtId="1" fontId="38" fillId="0" borderId="10" xfId="0" applyNumberFormat="1" applyFont="1" applyBorder="1" applyAlignment="1">
      <alignment horizontal="right" vertical="top" wrapText="1"/>
    </xf>
    <xf numFmtId="1" fontId="38" fillId="0" borderId="1" xfId="0" applyNumberFormat="1" applyFont="1" applyBorder="1" applyAlignment="1">
      <alignment horizontal="right" vertical="top" wrapText="1"/>
    </xf>
    <xf numFmtId="0" fontId="37" fillId="0" borderId="8" xfId="0" applyFont="1" applyBorder="1" applyAlignment="1">
      <alignment horizontal="left" vertical="top" wrapText="1"/>
    </xf>
    <xf numFmtId="0" fontId="37" fillId="0" borderId="11" xfId="0" applyFont="1" applyBorder="1" applyAlignment="1">
      <alignment horizontal="left" vertical="top" wrapText="1"/>
    </xf>
    <xf numFmtId="0" fontId="38" fillId="0" borderId="8" xfId="15" applyFont="1" applyBorder="1" applyAlignment="1">
      <alignment horizontal="center" vertical="top" wrapText="1"/>
    </xf>
    <xf numFmtId="0" fontId="37" fillId="0" borderId="11" xfId="0" applyFont="1" applyBorder="1" applyAlignment="1">
      <alignment horizontal="center" vertical="top" wrapText="1"/>
    </xf>
    <xf numFmtId="0" fontId="37" fillId="4" borderId="11" xfId="0" applyFont="1" applyFill="1" applyBorder="1" applyAlignment="1">
      <alignment horizontal="center" vertical="center" wrapText="1"/>
    </xf>
    <xf numFmtId="1" fontId="38" fillId="0" borderId="2" xfId="0" applyNumberFormat="1" applyFont="1" applyBorder="1" applyAlignment="1">
      <alignment horizontal="right" wrapText="1"/>
    </xf>
    <xf numFmtId="0" fontId="38" fillId="3" borderId="8" xfId="0" applyFont="1" applyFill="1" applyBorder="1" applyAlignment="1">
      <alignment horizontal="center" vertical="center" wrapText="1"/>
    </xf>
    <xf numFmtId="0" fontId="37" fillId="0" borderId="11"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3" xfId="0" applyFont="1" applyBorder="1" applyAlignment="1">
      <alignment horizontal="center" vertical="center" wrapText="1"/>
    </xf>
    <xf numFmtId="0" fontId="60" fillId="0" borderId="10" xfId="0" applyFont="1" applyBorder="1" applyAlignment="1">
      <alignment horizontal="justify" vertical="justify" wrapText="1"/>
    </xf>
    <xf numFmtId="0" fontId="60" fillId="0" borderId="1" xfId="0" applyFont="1" applyBorder="1" applyAlignment="1">
      <alignment horizontal="justify" vertical="justify" wrapText="1"/>
    </xf>
    <xf numFmtId="0" fontId="60" fillId="0" borderId="3" xfId="0" applyFont="1" applyBorder="1" applyAlignment="1">
      <alignment horizontal="justify" vertical="justify" wrapText="1"/>
    </xf>
    <xf numFmtId="0" fontId="14" fillId="0" borderId="10" xfId="0" applyFont="1" applyBorder="1" applyAlignment="1">
      <alignment horizontal="center" wrapText="1"/>
    </xf>
    <xf numFmtId="0" fontId="14" fillId="0" borderId="3" xfId="0" applyFont="1" applyBorder="1" applyAlignment="1">
      <alignment horizont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wrapText="1"/>
    </xf>
    <xf numFmtId="0" fontId="8" fillId="0" borderId="0" xfId="0" applyFont="1" applyAlignment="1">
      <alignment horizontal="center"/>
    </xf>
    <xf numFmtId="0" fontId="0" fillId="0" borderId="0" xfId="0" applyFont="1" applyAlignment="1" applyProtection="1">
      <alignment horizontal="left" vertical="center"/>
      <protection locked="0"/>
    </xf>
    <xf numFmtId="0" fontId="0" fillId="0" borderId="0" xfId="0" applyFont="1" applyAlignment="1">
      <alignment horizontal="left" vertical="top"/>
    </xf>
    <xf numFmtId="0" fontId="19" fillId="0" borderId="0" xfId="0" applyFont="1" applyAlignment="1">
      <alignment horizontal="left" vertical="top"/>
    </xf>
    <xf numFmtId="1" fontId="37" fillId="0" borderId="2" xfId="0" applyNumberFormat="1" applyFont="1" applyBorder="1" applyAlignment="1">
      <alignment horizontal="right" wrapText="1"/>
    </xf>
    <xf numFmtId="0" fontId="38" fillId="3" borderId="2" xfId="0" applyFont="1" applyFill="1" applyBorder="1" applyAlignment="1">
      <alignment horizontal="center" wrapText="1"/>
    </xf>
    <xf numFmtId="0" fontId="38" fillId="4" borderId="8" xfId="0" applyFont="1" applyFill="1" applyBorder="1" applyAlignment="1">
      <alignment horizontal="center" vertical="center" wrapText="1"/>
    </xf>
    <xf numFmtId="0" fontId="37" fillId="0" borderId="0" xfId="0" applyFont="1" applyAlignment="1">
      <alignment horizontal="right"/>
    </xf>
    <xf numFmtId="0" fontId="38" fillId="0" borderId="0" xfId="0" applyFont="1" applyAlignment="1">
      <alignment horizontal="center"/>
    </xf>
    <xf numFmtId="0" fontId="37" fillId="0" borderId="0" xfId="0" applyFont="1" applyAlignment="1">
      <alignment horizontal="center"/>
    </xf>
    <xf numFmtId="0" fontId="37" fillId="0" borderId="0" xfId="0" applyFont="1" applyAlignment="1">
      <alignment horizontal="right" wrapText="1"/>
    </xf>
    <xf numFmtId="0" fontId="38" fillId="0" borderId="0" xfId="0" applyFont="1" applyAlignment="1">
      <alignment horizontal="center"/>
    </xf>
    <xf numFmtId="0" fontId="37" fillId="0" borderId="6" xfId="0" applyFont="1" applyBorder="1" applyAlignment="1">
      <alignment horizontal="right"/>
    </xf>
    <xf numFmtId="0" fontId="66" fillId="2" borderId="10" xfId="0" applyFont="1" applyFill="1" applyBorder="1" applyAlignment="1">
      <alignment horizontal="center" vertical="center"/>
    </xf>
    <xf numFmtId="0" fontId="66" fillId="2" borderId="1" xfId="0" applyFont="1" applyFill="1" applyBorder="1" applyAlignment="1">
      <alignment horizontal="center" vertical="center"/>
    </xf>
    <xf numFmtId="0" fontId="66" fillId="2" borderId="3" xfId="0" applyFont="1" applyFill="1" applyBorder="1" applyAlignment="1">
      <alignment horizontal="center" vertical="center"/>
    </xf>
    <xf numFmtId="0" fontId="66" fillId="0" borderId="1" xfId="0" applyFont="1" applyBorder="1" applyAlignment="1">
      <alignment horizontal="center" vertical="center" wrapText="1"/>
    </xf>
    <xf numFmtId="0" fontId="66" fillId="0" borderId="3" xfId="0" applyFont="1" applyBorder="1" applyAlignment="1">
      <alignment horizontal="center" vertical="center" wrapText="1"/>
    </xf>
    <xf numFmtId="0" fontId="66" fillId="0" borderId="5" xfId="0" applyFont="1" applyBorder="1" applyAlignment="1">
      <alignment horizontal="center" vertical="center"/>
    </xf>
    <xf numFmtId="0" fontId="66" fillId="0" borderId="15" xfId="0" applyFont="1" applyBorder="1" applyAlignment="1">
      <alignment horizontal="center" vertical="center"/>
    </xf>
    <xf numFmtId="0" fontId="66" fillId="0" borderId="4" xfId="0" applyFont="1" applyBorder="1" applyAlignment="1">
      <alignment horizontal="center" vertical="center"/>
    </xf>
    <xf numFmtId="0" fontId="66" fillId="0" borderId="7" xfId="0" applyFont="1" applyBorder="1" applyAlignment="1">
      <alignment horizontal="center" vertical="center"/>
    </xf>
    <xf numFmtId="0" fontId="66" fillId="0" borderId="4" xfId="0" applyFont="1" applyBorder="1" applyAlignment="1">
      <alignment horizontal="center" vertical="center"/>
    </xf>
    <xf numFmtId="0" fontId="66" fillId="0" borderId="6" xfId="0" applyFont="1" applyBorder="1" applyAlignment="1">
      <alignment horizontal="center" vertical="center"/>
    </xf>
    <xf numFmtId="0" fontId="66" fillId="0" borderId="7" xfId="0" applyFont="1" applyBorder="1" applyAlignment="1">
      <alignment horizontal="center" vertical="center"/>
    </xf>
    <xf numFmtId="0" fontId="66" fillId="0" borderId="8" xfId="0" applyFont="1" applyBorder="1" applyAlignment="1">
      <alignment horizontal="center" vertical="center"/>
    </xf>
    <xf numFmtId="0" fontId="66" fillId="0" borderId="16" xfId="0" applyFont="1" applyBorder="1" applyAlignment="1">
      <alignment horizontal="center" vertical="center"/>
    </xf>
    <xf numFmtId="0" fontId="66" fillId="0" borderId="11" xfId="0" applyFont="1" applyBorder="1" applyAlignment="1">
      <alignment horizontal="center" vertical="center"/>
    </xf>
    <xf numFmtId="0" fontId="66" fillId="0" borderId="2"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11" xfId="0" applyFont="1" applyBorder="1" applyAlignment="1">
      <alignment horizontal="center" vertical="center" wrapText="1"/>
    </xf>
    <xf numFmtId="0" fontId="69" fillId="0" borderId="2" xfId="0" applyFont="1" applyBorder="1" applyAlignment="1">
      <alignment horizontal="center" vertical="center" wrapText="1"/>
    </xf>
    <xf numFmtId="0" fontId="42" fillId="5" borderId="8" xfId="0" applyFont="1" applyFill="1" applyBorder="1" applyAlignment="1">
      <alignment horizontal="center" vertical="center" wrapText="1"/>
    </xf>
    <xf numFmtId="0" fontId="42" fillId="5" borderId="11" xfId="0" applyFont="1" applyFill="1" applyBorder="1" applyAlignment="1">
      <alignment horizontal="center" vertical="center" wrapText="1"/>
    </xf>
    <xf numFmtId="0" fontId="66" fillId="0" borderId="10" xfId="0" applyFont="1" applyBorder="1" applyAlignment="1">
      <alignment horizontal="center" vertical="center" wrapText="1"/>
    </xf>
    <xf numFmtId="0" fontId="66" fillId="0" borderId="3" xfId="0" applyFont="1" applyBorder="1" applyAlignment="1">
      <alignment horizontal="center" vertical="center" wrapText="1"/>
    </xf>
    <xf numFmtId="0" fontId="66" fillId="0" borderId="8" xfId="0" applyFont="1" applyBorder="1" applyAlignment="1">
      <alignment horizontal="center" vertical="center"/>
    </xf>
    <xf numFmtId="0" fontId="66" fillId="0" borderId="16" xfId="0" applyFont="1" applyBorder="1" applyAlignment="1">
      <alignment horizontal="center" vertical="center"/>
    </xf>
    <xf numFmtId="0" fontId="66" fillId="0" borderId="11" xfId="0" applyFont="1" applyBorder="1" applyAlignment="1">
      <alignment horizontal="center" vertical="center"/>
    </xf>
    <xf numFmtId="0" fontId="38" fillId="0" borderId="8" xfId="0" applyFont="1" applyBorder="1" applyAlignment="1">
      <alignment horizontal="left" vertical="center" wrapText="1"/>
    </xf>
    <xf numFmtId="0" fontId="37" fillId="0" borderId="11" xfId="0" applyFont="1" applyBorder="1" applyAlignment="1">
      <alignment horizontal="left" vertical="center" wrapText="1"/>
    </xf>
    <xf numFmtId="0" fontId="37" fillId="0" borderId="8" xfId="0" applyFont="1" applyBorder="1" applyAlignment="1">
      <alignment horizontal="justify" vertical="top" wrapText="1"/>
    </xf>
    <xf numFmtId="0" fontId="37" fillId="0" borderId="11" xfId="0" applyFont="1" applyBorder="1" applyAlignment="1">
      <alignment horizontal="justify" vertical="top" wrapText="1"/>
    </xf>
    <xf numFmtId="175" fontId="37" fillId="0" borderId="2" xfId="21" applyNumberFormat="1" applyFont="1" applyBorder="1" applyAlignment="1">
      <alignment horizontal="right" vertical="top" wrapText="1"/>
    </xf>
    <xf numFmtId="0" fontId="37" fillId="0" borderId="11" xfId="0" applyFont="1" applyBorder="1" applyAlignment="1">
      <alignment horizontal="justify" vertical="top" wrapText="1"/>
    </xf>
    <xf numFmtId="0" fontId="38" fillId="0" borderId="11" xfId="0" applyFont="1" applyBorder="1" applyAlignment="1">
      <alignment horizontal="left" vertical="center" wrapText="1"/>
    </xf>
    <xf numFmtId="0" fontId="37" fillId="0" borderId="8" xfId="0" applyFont="1" applyBorder="1" applyAlignment="1">
      <alignment horizontal="left" vertical="top" wrapText="1"/>
    </xf>
    <xf numFmtId="0" fontId="37" fillId="0" borderId="11" xfId="0" applyFont="1" applyBorder="1" applyAlignment="1">
      <alignment horizontal="left" vertical="top" wrapText="1"/>
    </xf>
    <xf numFmtId="0" fontId="38" fillId="2" borderId="8" xfId="0" applyFont="1" applyFill="1" applyBorder="1" applyAlignment="1">
      <alignment horizontal="left" vertical="center" wrapText="1"/>
    </xf>
    <xf numFmtId="0" fontId="44" fillId="2" borderId="11" xfId="0" applyFont="1" applyFill="1" applyBorder="1" applyAlignment="1">
      <alignment wrapText="1"/>
    </xf>
    <xf numFmtId="0" fontId="41" fillId="0" borderId="8" xfId="0" applyFont="1" applyBorder="1" applyAlignment="1">
      <alignment horizontal="left" vertical="top" wrapText="1"/>
    </xf>
    <xf numFmtId="0" fontId="44" fillId="0" borderId="11" xfId="0" applyFont="1" applyBorder="1" applyAlignment="1">
      <alignment vertical="top" wrapText="1"/>
    </xf>
    <xf numFmtId="0" fontId="38" fillId="0" borderId="8" xfId="0" applyFont="1" applyBorder="1" applyAlignment="1">
      <alignment horizontal="left" vertical="top" wrapText="1"/>
    </xf>
    <xf numFmtId="0" fontId="37" fillId="0" borderId="11" xfId="0" applyFont="1" applyBorder="1" applyAlignment="1">
      <alignment/>
    </xf>
    <xf numFmtId="0" fontId="44" fillId="0" borderId="11" xfId="0" applyFont="1" applyBorder="1" applyAlignment="1">
      <alignment horizontal="left" vertical="top" wrapText="1"/>
    </xf>
    <xf numFmtId="0" fontId="37" fillId="0" borderId="8" xfId="0" applyFont="1" applyBorder="1" applyAlignment="1">
      <alignment horizontal="left" vertical="center" wrapText="1"/>
    </xf>
    <xf numFmtId="0" fontId="44" fillId="0" borderId="11" xfId="0" applyFont="1" applyBorder="1" applyAlignment="1">
      <alignment horizontal="justify" vertical="top" wrapText="1"/>
    </xf>
    <xf numFmtId="0" fontId="38" fillId="0" borderId="8"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8" xfId="0" applyFont="1" applyBorder="1" applyAlignment="1">
      <alignment horizontal="justify" vertical="top" wrapText="1"/>
    </xf>
    <xf numFmtId="0" fontId="38" fillId="0" borderId="11" xfId="0" applyFont="1" applyBorder="1" applyAlignment="1">
      <alignment horizontal="justify" vertical="top" wrapText="1"/>
    </xf>
    <xf numFmtId="175" fontId="37" fillId="0" borderId="2" xfId="21" applyNumberFormat="1" applyFont="1" applyBorder="1" applyAlignment="1">
      <alignment horizontal="right" vertical="top" wrapText="1"/>
    </xf>
    <xf numFmtId="0" fontId="38" fillId="0" borderId="16" xfId="0" applyFont="1" applyBorder="1" applyAlignment="1">
      <alignment/>
    </xf>
    <xf numFmtId="0" fontId="38" fillId="0" borderId="11" xfId="0" applyFont="1" applyBorder="1" applyAlignment="1">
      <alignment/>
    </xf>
    <xf numFmtId="0" fontId="37" fillId="0" borderId="8" xfId="0" applyFont="1" applyBorder="1" applyAlignment="1">
      <alignment horizontal="justify" wrapText="1"/>
    </xf>
    <xf numFmtId="0" fontId="0" fillId="0" borderId="11" xfId="0" applyBorder="1" applyAlignment="1">
      <alignment horizontal="justify"/>
    </xf>
    <xf numFmtId="0" fontId="38" fillId="0" borderId="8" xfId="0" applyFont="1" applyBorder="1" applyAlignment="1">
      <alignment horizontal="left" vertical="center"/>
    </xf>
    <xf numFmtId="0" fontId="38" fillId="0" borderId="16" xfId="0" applyFont="1" applyBorder="1" applyAlignment="1">
      <alignment horizontal="left" vertical="center"/>
    </xf>
    <xf numFmtId="0" fontId="38" fillId="0" borderId="11" xfId="0" applyFont="1" applyBorder="1" applyAlignment="1">
      <alignment horizontal="left" vertical="top" wrapText="1"/>
    </xf>
    <xf numFmtId="0" fontId="37" fillId="0" borderId="2" xfId="0" applyFont="1" applyBorder="1" applyAlignment="1">
      <alignment horizontal="justify" vertical="top" wrapText="1"/>
    </xf>
    <xf numFmtId="0" fontId="45" fillId="0" borderId="11" xfId="0" applyFont="1" applyBorder="1" applyAlignment="1">
      <alignment horizontal="justify" vertical="top" wrapText="1"/>
    </xf>
    <xf numFmtId="0" fontId="37" fillId="0" borderId="8" xfId="0" applyFont="1" applyBorder="1" applyAlignment="1">
      <alignment vertical="top" wrapText="1"/>
    </xf>
    <xf numFmtId="0" fontId="37" fillId="0" borderId="11" xfId="0" applyFont="1" applyBorder="1" applyAlignment="1">
      <alignment vertical="top" wrapText="1"/>
    </xf>
    <xf numFmtId="1" fontId="37" fillId="0" borderId="2" xfId="21" applyNumberFormat="1" applyFont="1" applyBorder="1" applyAlignment="1">
      <alignment horizontal="right" vertical="top" wrapText="1"/>
    </xf>
    <xf numFmtId="0" fontId="37" fillId="0" borderId="8" xfId="0" applyFont="1" applyBorder="1" applyAlignment="1">
      <alignment/>
    </xf>
    <xf numFmtId="0" fontId="37" fillId="0" borderId="16" xfId="0" applyFont="1" applyBorder="1" applyAlignment="1">
      <alignment/>
    </xf>
    <xf numFmtId="0" fontId="38" fillId="0" borderId="11" xfId="0" applyFont="1" applyBorder="1" applyAlignment="1">
      <alignment horizontal="left" vertical="center"/>
    </xf>
    <xf numFmtId="0" fontId="46" fillId="0" borderId="8" xfId="0" applyFont="1" applyBorder="1" applyAlignment="1">
      <alignment horizontal="center" vertical="top" wrapText="1"/>
    </xf>
    <xf numFmtId="0" fontId="42" fillId="0" borderId="16" xfId="0" applyFont="1" applyBorder="1" applyAlignment="1">
      <alignment vertical="top" wrapText="1"/>
    </xf>
    <xf numFmtId="0" fontId="42" fillId="0" borderId="11" xfId="0" applyFont="1" applyBorder="1" applyAlignment="1">
      <alignment vertical="top" wrapText="1"/>
    </xf>
    <xf numFmtId="0" fontId="41" fillId="0" borderId="8" xfId="0" applyFont="1" applyBorder="1" applyAlignment="1">
      <alignment wrapText="1"/>
    </xf>
    <xf numFmtId="0" fontId="0" fillId="0" borderId="11" xfId="0" applyBorder="1" applyAlignment="1">
      <alignment/>
    </xf>
    <xf numFmtId="0" fontId="41" fillId="0" borderId="8" xfId="0" applyFont="1" applyBorder="1" applyAlignment="1">
      <alignment vertical="center" wrapText="1"/>
    </xf>
    <xf numFmtId="0" fontId="37" fillId="0" borderId="11" xfId="0" applyFont="1" applyBorder="1" applyAlignment="1">
      <alignment vertical="center" wrapText="1"/>
    </xf>
    <xf numFmtId="0" fontId="41" fillId="0" borderId="8" xfId="0" applyFont="1" applyBorder="1" applyAlignment="1">
      <alignment horizontal="justify" vertical="center" wrapText="1"/>
    </xf>
    <xf numFmtId="0" fontId="37" fillId="0" borderId="11" xfId="0" applyFont="1" applyBorder="1" applyAlignment="1">
      <alignment horizontal="justify" vertical="center" wrapText="1"/>
    </xf>
    <xf numFmtId="0" fontId="41" fillId="0" borderId="8" xfId="0" applyFont="1" applyBorder="1" applyAlignment="1">
      <alignment horizontal="justify" vertical="top" wrapText="1"/>
    </xf>
    <xf numFmtId="0" fontId="41" fillId="0" borderId="8" xfId="0" applyFont="1" applyBorder="1" applyAlignment="1">
      <alignment horizontal="justify" vertical="justify" wrapText="1"/>
    </xf>
    <xf numFmtId="0" fontId="37" fillId="0" borderId="11" xfId="0" applyFont="1" applyBorder="1" applyAlignment="1">
      <alignment horizontal="justify" vertical="justify" wrapText="1"/>
    </xf>
    <xf numFmtId="0" fontId="41" fillId="0" borderId="11" xfId="0" applyFont="1" applyBorder="1" applyAlignment="1">
      <alignment horizontal="justify" vertical="center" wrapText="1"/>
    </xf>
    <xf numFmtId="0" fontId="37" fillId="0" borderId="8" xfId="0" applyFont="1" applyBorder="1" applyAlignment="1">
      <alignment horizontal="justify" vertical="center" wrapText="1"/>
    </xf>
    <xf numFmtId="0" fontId="44" fillId="0" borderId="11" xfId="0" applyFont="1" applyBorder="1" applyAlignment="1">
      <alignment horizontal="justify" vertical="center" wrapText="1"/>
    </xf>
    <xf numFmtId="0" fontId="38" fillId="0" borderId="2" xfId="0" applyFont="1" applyBorder="1" applyAlignment="1">
      <alignment horizontal="center" vertical="center" wrapText="1"/>
    </xf>
    <xf numFmtId="0" fontId="37" fillId="0" borderId="2" xfId="0" applyFont="1" applyBorder="1" applyAlignment="1">
      <alignment horizontal="left" vertical="center"/>
    </xf>
    <xf numFmtId="0" fontId="38" fillId="0" borderId="8" xfId="0" applyFont="1" applyBorder="1" applyAlignment="1">
      <alignment horizontal="justify" vertical="center" wrapText="1"/>
    </xf>
    <xf numFmtId="0" fontId="38" fillId="0" borderId="11" xfId="0" applyFont="1" applyBorder="1" applyAlignment="1">
      <alignment horizontal="justify" vertical="center" wrapText="1"/>
    </xf>
    <xf numFmtId="0" fontId="40" fillId="5" borderId="11" xfId="0" applyFont="1" applyFill="1" applyBorder="1" applyAlignment="1">
      <alignment horizontal="center" vertical="center" wrapText="1"/>
    </xf>
    <xf numFmtId="1" fontId="37" fillId="0" borderId="2" xfId="21" applyNumberFormat="1" applyFont="1" applyBorder="1" applyAlignment="1">
      <alignment horizontal="right" vertical="top" wrapText="1"/>
    </xf>
    <xf numFmtId="0" fontId="42" fillId="5" borderId="8" xfId="0" applyFont="1" applyFill="1" applyBorder="1" applyAlignment="1">
      <alignment horizontal="center" vertical="center" wrapText="1"/>
    </xf>
    <xf numFmtId="0" fontId="42" fillId="5" borderId="11" xfId="0" applyFont="1" applyFill="1" applyBorder="1" applyAlignment="1">
      <alignment horizontal="center" vertical="center" wrapText="1"/>
    </xf>
    <xf numFmtId="0" fontId="38" fillId="0" borderId="8" xfId="0" applyFont="1" applyBorder="1" applyAlignment="1">
      <alignment vertical="top" wrapText="1"/>
    </xf>
    <xf numFmtId="0" fontId="38" fillId="0" borderId="11" xfId="0" applyFont="1" applyBorder="1" applyAlignment="1">
      <alignment vertical="top" wrapText="1"/>
    </xf>
    <xf numFmtId="0" fontId="37" fillId="0" borderId="8" xfId="0" applyFont="1" applyBorder="1" applyAlignment="1">
      <alignment horizontal="left" vertical="center" wrapText="1"/>
    </xf>
    <xf numFmtId="0" fontId="44" fillId="0" borderId="11" xfId="0" applyFont="1" applyBorder="1" applyAlignment="1">
      <alignment horizontal="left" vertical="center" wrapText="1"/>
    </xf>
    <xf numFmtId="175" fontId="37" fillId="0" borderId="2" xfId="21" applyNumberFormat="1" applyFont="1" applyBorder="1" applyAlignment="1">
      <alignment horizontal="right" wrapText="1"/>
    </xf>
    <xf numFmtId="0" fontId="37" fillId="0" borderId="8" xfId="0" applyFont="1" applyBorder="1" applyAlignment="1">
      <alignment horizontal="justify" vertical="center" wrapText="1"/>
    </xf>
    <xf numFmtId="0" fontId="37" fillId="0" borderId="11" xfId="0" applyFont="1" applyBorder="1" applyAlignment="1">
      <alignment horizontal="justify" vertical="center" wrapText="1"/>
    </xf>
    <xf numFmtId="0" fontId="0" fillId="0" borderId="11" xfId="0" applyBorder="1" applyAlignment="1">
      <alignment vertical="top" wrapText="1"/>
    </xf>
    <xf numFmtId="0" fontId="37" fillId="0" borderId="8" xfId="0" applyFont="1" applyBorder="1" applyAlignment="1">
      <alignment horizontal="justify" vertical="center"/>
    </xf>
    <xf numFmtId="0" fontId="37" fillId="0" borderId="11" xfId="0" applyFont="1" applyBorder="1" applyAlignment="1">
      <alignment horizontal="justify" vertical="center"/>
    </xf>
    <xf numFmtId="0" fontId="37" fillId="0" borderId="2" xfId="0" applyFont="1" applyBorder="1" applyAlignment="1">
      <alignment wrapText="1"/>
    </xf>
    <xf numFmtId="0" fontId="44" fillId="0" borderId="2" xfId="0" applyFont="1" applyBorder="1" applyAlignment="1">
      <alignment wrapText="1"/>
    </xf>
    <xf numFmtId="0" fontId="38" fillId="4" borderId="4" xfId="0" applyFont="1" applyFill="1" applyBorder="1" applyAlignment="1">
      <alignment horizontal="center" vertical="center" wrapText="1"/>
    </xf>
    <xf numFmtId="0" fontId="38" fillId="4" borderId="6" xfId="0" applyFont="1" applyFill="1" applyBorder="1" applyAlignment="1">
      <alignment horizontal="center" vertical="center" wrapText="1"/>
    </xf>
    <xf numFmtId="0" fontId="38" fillId="4" borderId="7" xfId="0" applyFont="1" applyFill="1" applyBorder="1" applyAlignment="1">
      <alignment horizontal="center" vertical="center" wrapText="1"/>
    </xf>
    <xf numFmtId="0" fontId="37" fillId="2" borderId="8" xfId="0" applyFont="1" applyFill="1" applyBorder="1" applyAlignment="1">
      <alignment horizontal="left" vertical="center" wrapText="1"/>
    </xf>
    <xf numFmtId="0" fontId="37" fillId="2" borderId="11" xfId="0" applyFont="1" applyFill="1" applyBorder="1" applyAlignment="1">
      <alignment horizontal="left" vertical="center" wrapText="1"/>
    </xf>
    <xf numFmtId="0" fontId="38" fillId="0" borderId="4" xfId="0" applyFont="1" applyBorder="1" applyAlignment="1">
      <alignment horizontal="justify" vertical="center" wrapText="1"/>
    </xf>
    <xf numFmtId="0" fontId="38" fillId="0" borderId="7" xfId="0" applyFont="1" applyBorder="1" applyAlignment="1">
      <alignment horizontal="justify" vertical="center" wrapText="1"/>
    </xf>
    <xf numFmtId="0" fontId="38" fillId="0" borderId="8" xfId="0" applyFont="1" applyBorder="1" applyAlignment="1">
      <alignment horizontal="center" vertical="top" wrapText="1"/>
    </xf>
    <xf numFmtId="0" fontId="38" fillId="0" borderId="11" xfId="0" applyFont="1" applyBorder="1" applyAlignment="1">
      <alignment horizontal="center" vertical="top" wrapText="1"/>
    </xf>
    <xf numFmtId="0" fontId="37" fillId="0" borderId="8" xfId="0" applyFont="1" applyBorder="1" applyAlignment="1">
      <alignment wrapText="1"/>
    </xf>
    <xf numFmtId="0" fontId="37" fillId="0" borderId="8" xfId="0" applyFont="1" applyBorder="1" applyAlignment="1">
      <alignment vertical="justify" wrapText="1"/>
    </xf>
    <xf numFmtId="0" fontId="0" fillId="0" borderId="11" xfId="0" applyBorder="1" applyAlignment="1">
      <alignment vertical="justify" wrapText="1"/>
    </xf>
    <xf numFmtId="0" fontId="41" fillId="0" borderId="8" xfId="0" applyFont="1" applyBorder="1" applyAlignment="1">
      <alignment horizontal="left" vertical="top" wrapText="1"/>
    </xf>
    <xf numFmtId="0" fontId="0" fillId="0" borderId="11" xfId="0" applyBorder="1" applyAlignment="1">
      <alignment horizontal="left" vertical="top" wrapText="1"/>
    </xf>
    <xf numFmtId="0" fontId="37" fillId="0" borderId="0" xfId="0" applyFont="1" applyBorder="1" applyAlignment="1">
      <alignment horizontal="right"/>
    </xf>
    <xf numFmtId="0" fontId="0" fillId="0" borderId="0" xfId="0" applyAlignment="1">
      <alignment/>
    </xf>
    <xf numFmtId="0" fontId="41" fillId="0" borderId="8" xfId="0" applyFont="1" applyBorder="1" applyAlignment="1">
      <alignment horizontal="left" vertical="center" wrapText="1"/>
    </xf>
    <xf numFmtId="0" fontId="41" fillId="0" borderId="11" xfId="0" applyFont="1" applyBorder="1" applyAlignment="1">
      <alignment horizontal="left" vertical="top" wrapText="1"/>
    </xf>
    <xf numFmtId="0" fontId="26" fillId="0" borderId="0" xfId="0" applyFont="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applyFont="1" applyBorder="1" applyAlignment="1">
      <alignment horizontal="justify" vertical="top" wrapText="1"/>
    </xf>
    <xf numFmtId="0" fontId="5" fillId="0" borderId="10"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pplyAlignment="1">
      <alignment horizontal="center" wrapText="1"/>
    </xf>
    <xf numFmtId="0" fontId="27" fillId="0" borderId="2" xfId="0" applyFont="1" applyBorder="1" applyAlignment="1">
      <alignment horizontal="center" vertical="top" wrapText="1"/>
    </xf>
    <xf numFmtId="0" fontId="19" fillId="0" borderId="2" xfId="0" applyFont="1" applyBorder="1" applyAlignment="1">
      <alignment horizontal="center" vertical="top" wrapText="1"/>
    </xf>
    <xf numFmtId="0" fontId="5"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8" xfId="0" applyBorder="1" applyAlignment="1">
      <alignment horizont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1" fillId="0" borderId="5" xfId="0" applyFont="1" applyBorder="1" applyAlignment="1">
      <alignment horizontal="justify" vertical="top" wrapText="1"/>
    </xf>
    <xf numFmtId="0" fontId="1" fillId="0" borderId="4" xfId="0" applyFont="1" applyBorder="1" applyAlignment="1">
      <alignment horizontal="justify" vertical="top" wrapText="1"/>
    </xf>
    <xf numFmtId="0" fontId="5" fillId="0" borderId="1"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26" fillId="0" borderId="0" xfId="0" applyFont="1" applyAlignment="1">
      <alignment horizontal="center" vertical="center" wrapText="1" shrinkToFit="1"/>
    </xf>
    <xf numFmtId="0" fontId="1" fillId="0" borderId="1" xfId="0" applyFont="1" applyBorder="1" applyAlignment="1">
      <alignment horizontal="justify" vertical="top" wrapText="1"/>
    </xf>
    <xf numFmtId="0" fontId="1" fillId="0" borderId="3" xfId="0" applyFont="1" applyBorder="1" applyAlignment="1">
      <alignment horizontal="justify" vertical="top"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5" fillId="0" borderId="2" xfId="0" applyFont="1" applyBorder="1" applyAlignment="1">
      <alignment horizontal="justify" vertical="top" wrapText="1"/>
    </xf>
    <xf numFmtId="0" fontId="3" fillId="0" borderId="0" xfId="0" applyFont="1" applyAlignment="1">
      <alignment horizontal="justify"/>
    </xf>
    <xf numFmtId="0" fontId="27" fillId="0" borderId="10" xfId="0" applyFont="1" applyBorder="1" applyAlignment="1">
      <alignment horizontal="center" vertical="center" wrapText="1"/>
    </xf>
    <xf numFmtId="0" fontId="27"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 xfId="0"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51" fillId="0" borderId="0" xfId="0" applyFont="1" applyAlignment="1">
      <alignment horizontal="right"/>
    </xf>
    <xf numFmtId="0" fontId="21" fillId="0" borderId="0" xfId="0" applyFont="1" applyAlignment="1">
      <alignment horizontal="right"/>
    </xf>
    <xf numFmtId="0" fontId="5" fillId="0" borderId="8" xfId="0" applyFont="1" applyBorder="1" applyAlignment="1">
      <alignment horizontal="center" vertical="top" wrapText="1"/>
    </xf>
    <xf numFmtId="0" fontId="0" fillId="0" borderId="16" xfId="0" applyBorder="1" applyAlignment="1">
      <alignment/>
    </xf>
    <xf numFmtId="0" fontId="0" fillId="0" borderId="0" xfId="0" applyAlignment="1">
      <alignment horizontal="right"/>
    </xf>
    <xf numFmtId="0" fontId="0" fillId="6" borderId="2" xfId="0" applyFill="1" applyBorder="1" applyAlignment="1">
      <alignment horizontal="center" vertical="center" wrapText="1"/>
    </xf>
    <xf numFmtId="0" fontId="48" fillId="0" borderId="2" xfId="0" applyFont="1" applyBorder="1" applyAlignment="1">
      <alignment horizontal="center" vertical="center" wrapText="1"/>
    </xf>
    <xf numFmtId="0" fontId="8" fillId="0" borderId="0" xfId="0" applyFont="1" applyAlignment="1">
      <alignment horizontal="right"/>
    </xf>
    <xf numFmtId="0" fontId="0" fillId="0" borderId="0" xfId="0" applyAlignment="1">
      <alignment horizontal="center"/>
    </xf>
    <xf numFmtId="0" fontId="33" fillId="0" borderId="0" xfId="0" applyFont="1" applyAlignment="1">
      <alignment horizontal="center"/>
    </xf>
    <xf numFmtId="0" fontId="26" fillId="0" borderId="0" xfId="0" applyFont="1" applyAlignment="1">
      <alignment horizontal="center"/>
    </xf>
    <xf numFmtId="0" fontId="32" fillId="3" borderId="2" xfId="0" applyFont="1" applyFill="1" applyBorder="1" applyAlignment="1">
      <alignment horizontal="center" vertical="center"/>
    </xf>
    <xf numFmtId="0" fontId="73" fillId="0" borderId="2" xfId="0" applyFont="1" applyBorder="1" applyAlignment="1">
      <alignment horizontal="center" vertical="center" wrapText="1"/>
    </xf>
    <xf numFmtId="0" fontId="74" fillId="7" borderId="2" xfId="0" applyFont="1" applyFill="1" applyBorder="1" applyAlignment="1">
      <alignment horizontal="center" vertical="center"/>
    </xf>
    <xf numFmtId="0" fontId="76" fillId="0" borderId="2" xfId="0" applyFont="1" applyBorder="1" applyAlignment="1">
      <alignment horizontal="center" vertical="center"/>
    </xf>
    <xf numFmtId="0" fontId="28" fillId="6" borderId="2" xfId="0" applyFont="1" applyFill="1" applyBorder="1" applyAlignment="1">
      <alignment horizontal="center" vertical="center" wrapText="1"/>
    </xf>
    <xf numFmtId="0" fontId="76" fillId="0" borderId="8" xfId="0" applyFont="1" applyBorder="1" applyAlignment="1">
      <alignment horizontal="center" vertical="center"/>
    </xf>
    <xf numFmtId="0" fontId="76" fillId="0" borderId="11" xfId="0" applyFont="1" applyBorder="1" applyAlignment="1">
      <alignment horizontal="center" vertical="center"/>
    </xf>
    <xf numFmtId="0" fontId="73" fillId="0" borderId="8" xfId="0" applyFont="1" applyBorder="1" applyAlignment="1">
      <alignment horizontal="center" vertical="center" wrapText="1"/>
    </xf>
    <xf numFmtId="0" fontId="73" fillId="0" borderId="11" xfId="0" applyFont="1" applyBorder="1" applyAlignment="1">
      <alignment horizontal="center" vertical="center" wrapText="1"/>
    </xf>
    <xf numFmtId="0" fontId="20" fillId="0" borderId="0" xfId="0" applyFont="1" applyAlignment="1">
      <alignment horizontal="right"/>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xf>
    <xf numFmtId="0" fontId="28" fillId="0" borderId="2" xfId="0" applyFont="1" applyBorder="1" applyAlignment="1">
      <alignment horizontal="center" vertical="center" wrapText="1"/>
    </xf>
    <xf numFmtId="0" fontId="28" fillId="0" borderId="2" xfId="0" applyFont="1" applyBorder="1" applyAlignment="1">
      <alignment/>
    </xf>
    <xf numFmtId="0" fontId="23" fillId="0" borderId="0" xfId="0" applyFont="1" applyAlignment="1">
      <alignment horizontal="right"/>
    </xf>
    <xf numFmtId="0" fontId="21" fillId="0" borderId="0" xfId="0" applyFont="1" applyAlignment="1">
      <alignment/>
    </xf>
    <xf numFmtId="0" fontId="28" fillId="0" borderId="8"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1" xfId="0" applyFont="1" applyBorder="1" applyAlignment="1">
      <alignment horizontal="center" vertical="center" wrapText="1"/>
    </xf>
    <xf numFmtId="0" fontId="20" fillId="0" borderId="2" xfId="0" applyFont="1" applyBorder="1" applyAlignment="1">
      <alignment horizontal="center" vertical="center"/>
    </xf>
    <xf numFmtId="0" fontId="0" fillId="0" borderId="0" xfId="0" applyFont="1" applyAlignment="1">
      <alignment horizontal="center" vertical="center" wrapText="1"/>
    </xf>
    <xf numFmtId="0" fontId="34"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77" fillId="0" borderId="8" xfId="0" applyFont="1" applyBorder="1" applyAlignment="1">
      <alignment horizontal="center" vertical="center"/>
    </xf>
    <xf numFmtId="0" fontId="77" fillId="0" borderId="11" xfId="0" applyFont="1" applyBorder="1" applyAlignment="1">
      <alignment horizontal="center" vertical="center"/>
    </xf>
    <xf numFmtId="0" fontId="28" fillId="6" borderId="3"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73" fillId="2" borderId="2" xfId="0" applyFont="1" applyFill="1" applyBorder="1" applyAlignment="1">
      <alignment horizontal="center" vertical="center" wrapText="1"/>
    </xf>
    <xf numFmtId="0" fontId="74" fillId="2" borderId="2" xfId="0" applyFont="1" applyFill="1" applyBorder="1" applyAlignment="1">
      <alignment horizontal="center" vertical="center" wrapText="1"/>
    </xf>
    <xf numFmtId="0" fontId="29" fillId="2" borderId="2" xfId="0" applyFont="1" applyFill="1" applyBorder="1" applyAlignment="1">
      <alignment horizontal="center" vertical="center"/>
    </xf>
    <xf numFmtId="0" fontId="0" fillId="0" borderId="2" xfId="0" applyBorder="1" applyAlignment="1">
      <alignment horizontal="center" vertical="center"/>
    </xf>
    <xf numFmtId="0" fontId="56" fillId="2" borderId="8" xfId="0" applyFont="1" applyFill="1" applyBorder="1" applyAlignment="1">
      <alignment horizontal="center" vertical="center"/>
    </xf>
    <xf numFmtId="0" fontId="56" fillId="2" borderId="11" xfId="0" applyFont="1" applyFill="1" applyBorder="1" applyAlignment="1">
      <alignment horizontal="center" vertical="center"/>
    </xf>
    <xf numFmtId="0" fontId="28" fillId="6" borderId="2" xfId="0" applyFont="1" applyFill="1" applyBorder="1" applyAlignment="1">
      <alignment horizontal="center" vertical="center"/>
    </xf>
    <xf numFmtId="0" fontId="73" fillId="2" borderId="2" xfId="0" applyFont="1" applyFill="1" applyBorder="1" applyAlignment="1">
      <alignment horizontal="center" vertical="center"/>
    </xf>
    <xf numFmtId="0" fontId="63" fillId="6" borderId="8" xfId="0" applyFont="1" applyFill="1" applyBorder="1" applyAlignment="1">
      <alignment horizontal="center" vertical="justify" wrapText="1"/>
    </xf>
    <xf numFmtId="0" fontId="64" fillId="6" borderId="11" xfId="0" applyFont="1" applyFill="1" applyBorder="1" applyAlignment="1">
      <alignment horizontal="center" vertical="justify" wrapText="1"/>
    </xf>
    <xf numFmtId="0" fontId="63" fillId="6" borderId="8" xfId="0" applyFont="1" applyFill="1" applyBorder="1" applyAlignment="1">
      <alignment horizontal="center" vertical="center" wrapText="1"/>
    </xf>
    <xf numFmtId="0" fontId="63" fillId="6" borderId="11" xfId="0" applyFont="1" applyFill="1" applyBorder="1" applyAlignment="1">
      <alignment horizontal="center" vertical="center" wrapText="1"/>
    </xf>
    <xf numFmtId="0" fontId="29" fillId="0" borderId="8" xfId="0" applyFont="1" applyBorder="1" applyAlignment="1">
      <alignment horizontal="center" vertical="center" wrapText="1"/>
    </xf>
    <xf numFmtId="0" fontId="29" fillId="0" borderId="11" xfId="0" applyFont="1" applyBorder="1" applyAlignment="1">
      <alignment horizontal="center" vertical="center" wrapText="1"/>
    </xf>
    <xf numFmtId="0" fontId="76" fillId="0" borderId="2" xfId="0" applyFont="1" applyBorder="1" applyAlignment="1">
      <alignment horizontal="center" vertical="center" wrapText="1"/>
    </xf>
    <xf numFmtId="0" fontId="52" fillId="0" borderId="0" xfId="0" applyFont="1" applyAlignment="1">
      <alignment horizontal="center"/>
    </xf>
    <xf numFmtId="0" fontId="53" fillId="0" borderId="0" xfId="0" applyFont="1" applyAlignment="1">
      <alignment horizontal="center"/>
    </xf>
    <xf numFmtId="0" fontId="26" fillId="6"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33" fillId="0" borderId="8" xfId="0" applyFont="1" applyBorder="1" applyAlignment="1">
      <alignment horizontal="center" vertical="center" wrapText="1"/>
    </xf>
    <xf numFmtId="0" fontId="26" fillId="0" borderId="11" xfId="0" applyFont="1" applyBorder="1" applyAlignment="1">
      <alignment vertical="center"/>
    </xf>
    <xf numFmtId="0" fontId="20" fillId="5" borderId="2" xfId="0" applyFont="1" applyFill="1" applyBorder="1" applyAlignment="1">
      <alignment horizontal="center" wrapText="1"/>
    </xf>
    <xf numFmtId="3" fontId="20" fillId="5" borderId="2" xfId="0" applyNumberFormat="1" applyFont="1" applyFill="1" applyBorder="1" applyAlignment="1">
      <alignment horizontal="center" wrapText="1"/>
    </xf>
    <xf numFmtId="0" fontId="20" fillId="0" borderId="8" xfId="0" applyFont="1" applyBorder="1" applyAlignment="1">
      <alignment horizontal="center" wrapText="1"/>
    </xf>
    <xf numFmtId="0" fontId="14" fillId="0" borderId="16" xfId="0" applyFont="1" applyBorder="1" applyAlignment="1">
      <alignment horizontal="center" wrapText="1"/>
    </xf>
    <xf numFmtId="0" fontId="14" fillId="0" borderId="11" xfId="0" applyFont="1" applyBorder="1" applyAlignment="1">
      <alignment horizontal="center" wrapText="1"/>
    </xf>
    <xf numFmtId="49" fontId="55" fillId="5" borderId="2" xfId="0" applyNumberFormat="1" applyFont="1" applyFill="1" applyBorder="1" applyAlignment="1">
      <alignment horizontal="center" wrapText="1"/>
    </xf>
    <xf numFmtId="0" fontId="55" fillId="5" borderId="10" xfId="0" applyFont="1" applyFill="1" applyBorder="1" applyAlignment="1">
      <alignment horizontal="center" wrapText="1"/>
    </xf>
    <xf numFmtId="0" fontId="55" fillId="5" borderId="3" xfId="0" applyFont="1" applyFill="1" applyBorder="1" applyAlignment="1">
      <alignment horizontal="center" wrapText="1"/>
    </xf>
    <xf numFmtId="0" fontId="54" fillId="0" borderId="0" xfId="0" applyFont="1" applyAlignment="1">
      <alignment horizontal="right"/>
    </xf>
    <xf numFmtId="0" fontId="14" fillId="0" borderId="0" xfId="0" applyFont="1" applyAlignment="1">
      <alignment/>
    </xf>
    <xf numFmtId="0" fontId="28" fillId="0" borderId="0" xfId="0" applyFont="1" applyAlignment="1">
      <alignment horizontal="center" wrapText="1"/>
    </xf>
    <xf numFmtId="0" fontId="26" fillId="0" borderId="0" xfId="0" applyFont="1" applyAlignment="1">
      <alignment wrapText="1"/>
    </xf>
    <xf numFmtId="0" fontId="26" fillId="0" borderId="0" xfId="0" applyFont="1" applyAlignment="1">
      <alignment/>
    </xf>
    <xf numFmtId="0" fontId="20" fillId="0" borderId="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3"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619125</xdr:rowOff>
    </xdr:from>
    <xdr:to>
      <xdr:col>12</xdr:col>
      <xdr:colOff>0</xdr:colOff>
      <xdr:row>10</xdr:row>
      <xdr:rowOff>657225</xdr:rowOff>
    </xdr:to>
    <xdr:sp>
      <xdr:nvSpPr>
        <xdr:cNvPr id="1" name="Line 1"/>
        <xdr:cNvSpPr>
          <a:spLocks/>
        </xdr:cNvSpPr>
      </xdr:nvSpPr>
      <xdr:spPr>
        <a:xfrm>
          <a:off x="48434625" y="702945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13</xdr:col>
      <xdr:colOff>85725</xdr:colOff>
      <xdr:row>11</xdr:row>
      <xdr:rowOff>1247775</xdr:rowOff>
    </xdr:from>
    <xdr:to>
      <xdr:col>14</xdr:col>
      <xdr:colOff>0</xdr:colOff>
      <xdr:row>11</xdr:row>
      <xdr:rowOff>1247775</xdr:rowOff>
    </xdr:to>
    <xdr:sp>
      <xdr:nvSpPr>
        <xdr:cNvPr id="2" name="Line 2"/>
        <xdr:cNvSpPr>
          <a:spLocks/>
        </xdr:cNvSpPr>
      </xdr:nvSpPr>
      <xdr:spPr>
        <a:xfrm>
          <a:off x="52006500" y="10115550"/>
          <a:ext cx="436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80"/>
  <sheetViews>
    <sheetView zoomScaleSheetLayoutView="100" workbookViewId="0" topLeftCell="A1">
      <pane xSplit="2" ySplit="10" topLeftCell="C37" activePane="bottomRight" state="frozen"/>
      <selection pane="topLeft" activeCell="A1" sqref="A1"/>
      <selection pane="topRight" activeCell="C1" sqref="C1"/>
      <selection pane="bottomLeft" activeCell="A11" sqref="A11"/>
      <selection pane="bottomRight" activeCell="B10" sqref="B10"/>
    </sheetView>
  </sheetViews>
  <sheetFormatPr defaultColWidth="9.00390625" defaultRowHeight="12.75"/>
  <cols>
    <col min="1" max="1" width="12.125" style="57" customWidth="1"/>
    <col min="2" max="2" width="52.875" style="0" customWidth="1"/>
    <col min="3" max="3" width="21.00390625" style="0" customWidth="1"/>
    <col min="4" max="4" width="18.875" style="0" customWidth="1"/>
    <col min="5" max="5" width="14.625" style="0" customWidth="1"/>
    <col min="6" max="6" width="26.25390625" style="0" customWidth="1"/>
  </cols>
  <sheetData>
    <row r="1" spans="1:6" ht="12.75">
      <c r="A1" s="58" t="s">
        <v>400</v>
      </c>
      <c r="B1" s="20"/>
      <c r="C1" s="20"/>
      <c r="D1" s="678" t="s">
        <v>415</v>
      </c>
      <c r="E1" s="678"/>
      <c r="F1" s="20"/>
    </row>
    <row r="2" spans="1:6" ht="12.75">
      <c r="A2" s="58"/>
      <c r="B2" s="20"/>
      <c r="C2" s="20"/>
      <c r="D2" s="679" t="s">
        <v>266</v>
      </c>
      <c r="E2" s="679"/>
      <c r="F2" s="20"/>
    </row>
    <row r="3" spans="1:6" ht="12.75">
      <c r="A3" s="58"/>
      <c r="B3" s="20"/>
      <c r="C3" s="20"/>
      <c r="D3" s="680" t="s">
        <v>242</v>
      </c>
      <c r="E3" s="680"/>
      <c r="F3" s="20"/>
    </row>
    <row r="4" spans="1:6" ht="12.75">
      <c r="A4" s="58"/>
      <c r="B4" s="20"/>
      <c r="C4" s="20"/>
      <c r="D4" s="681" t="s">
        <v>337</v>
      </c>
      <c r="E4" s="681"/>
      <c r="F4" s="20"/>
    </row>
    <row r="5" spans="1:6" ht="15">
      <c r="A5" s="59"/>
      <c r="B5" s="40" t="s">
        <v>267</v>
      </c>
      <c r="C5" s="20" t="s">
        <v>531</v>
      </c>
      <c r="D5" s="20"/>
      <c r="E5" s="20"/>
      <c r="F5" s="20"/>
    </row>
    <row r="6" spans="1:6" ht="12.75">
      <c r="A6" s="58"/>
      <c r="B6" s="20"/>
      <c r="C6" s="20"/>
      <c r="D6" s="20"/>
      <c r="E6" s="20"/>
      <c r="F6" s="20"/>
    </row>
    <row r="7" spans="1:6" ht="12.75">
      <c r="A7" s="58"/>
      <c r="B7" s="20"/>
      <c r="C7" s="20"/>
      <c r="D7" s="20"/>
      <c r="E7" s="19" t="s">
        <v>8</v>
      </c>
      <c r="F7" s="20"/>
    </row>
    <row r="8" spans="1:6" ht="26.25" customHeight="1">
      <c r="A8" s="675"/>
      <c r="B8" s="673" t="s">
        <v>515</v>
      </c>
      <c r="C8" s="675" t="s">
        <v>516</v>
      </c>
      <c r="D8" s="677" t="s">
        <v>517</v>
      </c>
      <c r="E8" s="677"/>
      <c r="F8" s="675" t="s">
        <v>518</v>
      </c>
    </row>
    <row r="9" spans="1:6" ht="27" customHeight="1">
      <c r="A9" s="676"/>
      <c r="B9" s="674"/>
      <c r="C9" s="676"/>
      <c r="D9" s="456" t="s">
        <v>518</v>
      </c>
      <c r="E9" s="454" t="s">
        <v>466</v>
      </c>
      <c r="F9" s="676"/>
    </row>
    <row r="10" spans="1:6" ht="15">
      <c r="A10" s="456">
        <v>1</v>
      </c>
      <c r="B10" s="457">
        <v>2</v>
      </c>
      <c r="C10" s="458">
        <v>3</v>
      </c>
      <c r="D10" s="458">
        <v>4</v>
      </c>
      <c r="E10" s="458">
        <v>5</v>
      </c>
      <c r="F10" s="458" t="s">
        <v>519</v>
      </c>
    </row>
    <row r="11" spans="1:6" ht="15.75">
      <c r="A11" s="376">
        <v>10000000</v>
      </c>
      <c r="B11" s="460" t="s">
        <v>520</v>
      </c>
      <c r="C11" s="461">
        <f>C12</f>
        <v>10756955</v>
      </c>
      <c r="D11" s="456"/>
      <c r="E11" s="456" t="s">
        <v>521</v>
      </c>
      <c r="F11" s="61">
        <f>F12</f>
        <v>10756955</v>
      </c>
    </row>
    <row r="12" spans="1:6" ht="36" customHeight="1">
      <c r="A12" s="376">
        <v>11000000</v>
      </c>
      <c r="B12" s="474" t="s">
        <v>522</v>
      </c>
      <c r="C12" s="462">
        <f>C13+C15</f>
        <v>10756955</v>
      </c>
      <c r="D12" s="453" t="s">
        <v>521</v>
      </c>
      <c r="E12" s="453" t="s">
        <v>521</v>
      </c>
      <c r="F12" s="468">
        <f>F13+F15</f>
        <v>10756955</v>
      </c>
    </row>
    <row r="13" spans="1:6" ht="15.75">
      <c r="A13" s="484">
        <v>11010000</v>
      </c>
      <c r="B13" s="475" t="s">
        <v>477</v>
      </c>
      <c r="C13" s="461">
        <v>10746955</v>
      </c>
      <c r="D13" s="456" t="s">
        <v>521</v>
      </c>
      <c r="E13" s="456" t="s">
        <v>521</v>
      </c>
      <c r="F13" s="61">
        <v>10746955</v>
      </c>
    </row>
    <row r="14" spans="1:6" ht="35.25" customHeight="1" hidden="1">
      <c r="A14" s="484">
        <v>11011600</v>
      </c>
      <c r="B14" s="476" t="s">
        <v>395</v>
      </c>
      <c r="C14" s="461"/>
      <c r="D14" s="456"/>
      <c r="E14" s="456"/>
      <c r="F14" s="61"/>
    </row>
    <row r="15" spans="1:6" ht="30" customHeight="1">
      <c r="A15" s="484">
        <v>11020200</v>
      </c>
      <c r="B15" s="475" t="s">
        <v>396</v>
      </c>
      <c r="C15" s="461">
        <v>10000</v>
      </c>
      <c r="D15" s="456"/>
      <c r="E15" s="456"/>
      <c r="F15" s="61">
        <v>10000</v>
      </c>
    </row>
    <row r="16" spans="1:6" ht="15.75">
      <c r="A16" s="376">
        <v>20000000</v>
      </c>
      <c r="B16" s="460" t="s">
        <v>468</v>
      </c>
      <c r="C16" s="461">
        <f>C17+C19</f>
        <v>60000</v>
      </c>
      <c r="D16" s="456" t="s">
        <v>521</v>
      </c>
      <c r="E16" s="456" t="s">
        <v>521</v>
      </c>
      <c r="F16" s="61">
        <f>F17+F19</f>
        <v>60000</v>
      </c>
    </row>
    <row r="17" spans="1:6" ht="38.25">
      <c r="A17" s="484">
        <v>22010300</v>
      </c>
      <c r="B17" s="478" t="s">
        <v>464</v>
      </c>
      <c r="C17" s="461">
        <v>15000</v>
      </c>
      <c r="D17" s="456" t="s">
        <v>521</v>
      </c>
      <c r="E17" s="456" t="s">
        <v>521</v>
      </c>
      <c r="F17" s="61">
        <v>15000</v>
      </c>
    </row>
    <row r="18" spans="1:6" ht="15.75" hidden="1">
      <c r="A18" s="484"/>
      <c r="B18" s="477"/>
      <c r="C18" s="461"/>
      <c r="D18" s="456"/>
      <c r="E18" s="456"/>
      <c r="F18" s="61"/>
    </row>
    <row r="19" spans="1:6" ht="15.75">
      <c r="A19" s="484">
        <v>24060300</v>
      </c>
      <c r="B19" s="478" t="s">
        <v>399</v>
      </c>
      <c r="C19" s="461">
        <v>45000</v>
      </c>
      <c r="D19" s="456"/>
      <c r="E19" s="456"/>
      <c r="F19" s="61">
        <v>45000</v>
      </c>
    </row>
    <row r="20" spans="1:6" ht="15.75">
      <c r="A20" s="376">
        <v>25000000</v>
      </c>
      <c r="B20" s="475" t="s">
        <v>523</v>
      </c>
      <c r="C20" s="456" t="s">
        <v>521</v>
      </c>
      <c r="D20" s="461">
        <v>783850</v>
      </c>
      <c r="E20" s="456" t="s">
        <v>521</v>
      </c>
      <c r="F20" s="465">
        <v>783850</v>
      </c>
    </row>
    <row r="21" spans="1:6" ht="38.25">
      <c r="A21" s="484">
        <v>21110000</v>
      </c>
      <c r="B21" s="475" t="s">
        <v>243</v>
      </c>
      <c r="C21" s="456" t="s">
        <v>521</v>
      </c>
      <c r="D21" s="461">
        <v>4500</v>
      </c>
      <c r="E21" s="461"/>
      <c r="F21" s="465">
        <v>4500</v>
      </c>
    </row>
    <row r="22" spans="1:6" ht="15.75">
      <c r="A22" s="484"/>
      <c r="B22" s="38" t="s">
        <v>524</v>
      </c>
      <c r="C22" s="61">
        <f>C11+C16</f>
        <v>10816955</v>
      </c>
      <c r="D22" s="61">
        <f>D20+D21</f>
        <v>788350</v>
      </c>
      <c r="E22" s="61"/>
      <c r="F22" s="61">
        <f>C22+D22</f>
        <v>11605305</v>
      </c>
    </row>
    <row r="23" spans="1:6" ht="31.5">
      <c r="A23" s="376">
        <v>40000000</v>
      </c>
      <c r="B23" s="38" t="s">
        <v>525</v>
      </c>
      <c r="C23" s="465"/>
      <c r="D23" s="465"/>
      <c r="E23" s="456"/>
      <c r="F23" s="465"/>
    </row>
    <row r="24" spans="1:6" ht="15.75">
      <c r="A24" s="376">
        <v>41020000</v>
      </c>
      <c r="B24" s="463" t="s">
        <v>527</v>
      </c>
      <c r="C24" s="61">
        <f>C25+C26+C28+C29+C27</f>
        <v>40447300</v>
      </c>
      <c r="D24" s="459"/>
      <c r="E24" s="456"/>
      <c r="F24" s="61">
        <f>F25+F26+F28+F29+F27</f>
        <v>40447300</v>
      </c>
    </row>
    <row r="25" spans="1:6" ht="32.25" customHeight="1">
      <c r="A25" s="484">
        <v>41020100</v>
      </c>
      <c r="B25" s="475" t="s">
        <v>397</v>
      </c>
      <c r="C25" s="461">
        <v>40447300</v>
      </c>
      <c r="D25" s="456" t="s">
        <v>521</v>
      </c>
      <c r="E25" s="456" t="s">
        <v>521</v>
      </c>
      <c r="F25" s="61">
        <v>40447300</v>
      </c>
    </row>
    <row r="26" spans="1:6" ht="27" customHeight="1" hidden="1">
      <c r="A26" s="484">
        <v>41021100</v>
      </c>
      <c r="B26" s="464" t="s">
        <v>16</v>
      </c>
      <c r="C26" s="461"/>
      <c r="D26" s="456"/>
      <c r="E26" s="456"/>
      <c r="F26" s="461"/>
    </row>
    <row r="27" spans="1:6" ht="27" customHeight="1" hidden="1">
      <c r="A27" s="484">
        <v>41020600</v>
      </c>
      <c r="B27" s="464" t="s">
        <v>380</v>
      </c>
      <c r="C27" s="461"/>
      <c r="D27" s="456"/>
      <c r="E27" s="456"/>
      <c r="F27" s="461"/>
    </row>
    <row r="28" spans="1:6" ht="48" customHeight="1" hidden="1">
      <c r="A28" s="484">
        <v>41021600</v>
      </c>
      <c r="B28" s="464" t="s">
        <v>17</v>
      </c>
      <c r="C28" s="461"/>
      <c r="D28" s="456"/>
      <c r="E28" s="456"/>
      <c r="F28" s="461"/>
    </row>
    <row r="29" spans="1:6" ht="42" customHeight="1" hidden="1">
      <c r="A29" s="484">
        <v>41021700</v>
      </c>
      <c r="B29" s="464" t="s">
        <v>18</v>
      </c>
      <c r="C29" s="461"/>
      <c r="D29" s="456"/>
      <c r="E29" s="456"/>
      <c r="F29" s="461"/>
    </row>
    <row r="30" spans="1:6" ht="47.25" customHeight="1">
      <c r="A30" s="376">
        <v>41030000</v>
      </c>
      <c r="B30" s="466" t="s">
        <v>398</v>
      </c>
      <c r="C30" s="61">
        <f>C31+C32+C33+C34+C35+C37+C38+C41+C42+C43+C48+C50+C45+C36+C46+C44+C47+C49</f>
        <v>39973700</v>
      </c>
      <c r="D30" s="61">
        <f>D49+D50+D46</f>
        <v>545900</v>
      </c>
      <c r="E30" s="61"/>
      <c r="F30" s="61">
        <f>C30+D30</f>
        <v>40519600</v>
      </c>
    </row>
    <row r="31" spans="1:6" ht="78" customHeight="1">
      <c r="A31" s="484">
        <v>41030600</v>
      </c>
      <c r="B31" s="475" t="s">
        <v>403</v>
      </c>
      <c r="C31" s="461">
        <v>18360700</v>
      </c>
      <c r="D31" s="456"/>
      <c r="E31" s="456"/>
      <c r="F31" s="61">
        <v>18360700</v>
      </c>
    </row>
    <row r="32" spans="1:6" ht="63.75" hidden="1">
      <c r="A32" s="484">
        <v>41030700</v>
      </c>
      <c r="B32" s="475" t="s">
        <v>0</v>
      </c>
      <c r="C32" s="461"/>
      <c r="D32" s="456"/>
      <c r="E32" s="456"/>
      <c r="F32" s="61"/>
    </row>
    <row r="33" spans="1:6" ht="98.25" customHeight="1">
      <c r="A33" s="484">
        <v>41030800</v>
      </c>
      <c r="B33" s="475" t="s">
        <v>406</v>
      </c>
      <c r="C33" s="461">
        <v>2939900</v>
      </c>
      <c r="D33" s="456"/>
      <c r="E33" s="456"/>
      <c r="F33" s="61">
        <v>2939900</v>
      </c>
    </row>
    <row r="34" spans="1:6" ht="72" customHeight="1">
      <c r="A34" s="484">
        <v>41030900</v>
      </c>
      <c r="B34" s="475" t="s">
        <v>411</v>
      </c>
      <c r="C34" s="461">
        <v>925000</v>
      </c>
      <c r="D34" s="456"/>
      <c r="E34" s="456"/>
      <c r="F34" s="61">
        <v>925000</v>
      </c>
    </row>
    <row r="35" spans="1:6" ht="43.5" customHeight="1">
      <c r="A35" s="484">
        <v>41031000</v>
      </c>
      <c r="B35" s="475" t="s">
        <v>425</v>
      </c>
      <c r="C35" s="461">
        <v>1787600</v>
      </c>
      <c r="D35" s="456"/>
      <c r="E35" s="456"/>
      <c r="F35" s="61">
        <v>1787600</v>
      </c>
    </row>
    <row r="36" spans="1:6" ht="45.75" customHeight="1" hidden="1">
      <c r="A36" s="484">
        <v>41033800</v>
      </c>
      <c r="B36" s="475" t="s">
        <v>442</v>
      </c>
      <c r="C36" s="461"/>
      <c r="D36" s="461"/>
      <c r="E36" s="456"/>
      <c r="F36" s="61"/>
    </row>
    <row r="37" spans="1:6" ht="43.5" customHeight="1">
      <c r="A37" s="484">
        <v>41035800</v>
      </c>
      <c r="B37" s="475" t="s">
        <v>450</v>
      </c>
      <c r="C37" s="461">
        <v>491800</v>
      </c>
      <c r="D37" s="456"/>
      <c r="E37" s="456"/>
      <c r="F37" s="61">
        <v>491800</v>
      </c>
    </row>
    <row r="38" spans="1:6" ht="33" customHeight="1" hidden="1">
      <c r="A38" s="484">
        <v>41035000</v>
      </c>
      <c r="B38" s="479" t="s">
        <v>470</v>
      </c>
      <c r="C38" s="461"/>
      <c r="D38" s="456"/>
      <c r="E38" s="456"/>
      <c r="F38" s="61"/>
    </row>
    <row r="39" spans="1:6" ht="36" customHeight="1" hidden="1">
      <c r="A39" s="484">
        <v>41034900</v>
      </c>
      <c r="B39" s="475" t="s">
        <v>443</v>
      </c>
      <c r="C39" s="461"/>
      <c r="D39" s="461"/>
      <c r="E39" s="456"/>
      <c r="F39" s="61"/>
    </row>
    <row r="40" spans="1:6" ht="51" customHeight="1" hidden="1">
      <c r="A40" s="484">
        <v>41037600</v>
      </c>
      <c r="B40" s="475" t="s">
        <v>444</v>
      </c>
      <c r="C40" s="461"/>
      <c r="D40" s="461"/>
      <c r="E40" s="456"/>
      <c r="F40" s="61"/>
    </row>
    <row r="41" spans="1:6" ht="52.5" customHeight="1" hidden="1">
      <c r="A41" s="484">
        <v>41037000</v>
      </c>
      <c r="B41" s="479" t="s">
        <v>402</v>
      </c>
      <c r="C41" s="461"/>
      <c r="D41" s="456"/>
      <c r="E41" s="456"/>
      <c r="F41" s="61"/>
    </row>
    <row r="42" spans="1:6" ht="79.5" customHeight="1" hidden="1">
      <c r="A42" s="484">
        <v>41034200</v>
      </c>
      <c r="B42" s="479" t="s">
        <v>461</v>
      </c>
      <c r="C42" s="461"/>
      <c r="D42" s="456"/>
      <c r="E42" s="456"/>
      <c r="F42" s="61"/>
    </row>
    <row r="43" spans="1:6" ht="48" customHeight="1">
      <c r="A43" s="484">
        <v>41035000</v>
      </c>
      <c r="B43" s="479" t="s">
        <v>438</v>
      </c>
      <c r="C43" s="461">
        <v>40400</v>
      </c>
      <c r="D43" s="456"/>
      <c r="E43" s="456"/>
      <c r="F43" s="61">
        <v>40400</v>
      </c>
    </row>
    <row r="44" spans="1:6" ht="48" customHeight="1">
      <c r="A44" s="485">
        <v>41035000</v>
      </c>
      <c r="B44" s="480" t="s">
        <v>462</v>
      </c>
      <c r="C44" s="462">
        <v>257600</v>
      </c>
      <c r="D44" s="453"/>
      <c r="E44" s="453"/>
      <c r="F44" s="468">
        <v>257600</v>
      </c>
    </row>
    <row r="45" spans="1:6" ht="54" customHeight="1">
      <c r="A45" s="484">
        <v>41035000</v>
      </c>
      <c r="B45" s="481" t="s">
        <v>469</v>
      </c>
      <c r="C45" s="461">
        <v>25000</v>
      </c>
      <c r="D45" s="456"/>
      <c r="E45" s="456"/>
      <c r="F45" s="61">
        <v>25000</v>
      </c>
    </row>
    <row r="46" spans="1:6" ht="42" customHeight="1">
      <c r="A46" s="484">
        <v>41035000</v>
      </c>
      <c r="B46" s="481" t="s">
        <v>404</v>
      </c>
      <c r="C46" s="461">
        <v>1145700</v>
      </c>
      <c r="D46" s="456"/>
      <c r="E46" s="456"/>
      <c r="F46" s="61">
        <v>1145700</v>
      </c>
    </row>
    <row r="47" spans="1:6" ht="25.5" customHeight="1" hidden="1">
      <c r="A47" s="486">
        <v>41035000</v>
      </c>
      <c r="B47" s="482" t="s">
        <v>365</v>
      </c>
      <c r="C47" s="469"/>
      <c r="D47" s="470"/>
      <c r="E47" s="470"/>
      <c r="F47" s="471"/>
    </row>
    <row r="48" spans="1:6" ht="63" customHeight="1" hidden="1">
      <c r="A48" s="487">
        <v>41032300</v>
      </c>
      <c r="B48" s="483" t="s">
        <v>445</v>
      </c>
      <c r="C48" s="472"/>
      <c r="D48" s="455"/>
      <c r="E48" s="455"/>
      <c r="F48" s="473"/>
    </row>
    <row r="49" spans="1:6" ht="50.25" customHeight="1">
      <c r="A49" s="484">
        <v>41034500</v>
      </c>
      <c r="B49" s="479" t="s">
        <v>24</v>
      </c>
      <c r="C49" s="461">
        <v>14000000</v>
      </c>
      <c r="D49" s="461"/>
      <c r="E49" s="456"/>
      <c r="F49" s="61">
        <v>14000000</v>
      </c>
    </row>
    <row r="50" spans="1:6" ht="60.75" customHeight="1">
      <c r="A50" s="484">
        <v>41034400</v>
      </c>
      <c r="B50" s="479" t="s">
        <v>23</v>
      </c>
      <c r="C50" s="461"/>
      <c r="D50" s="461">
        <v>545900</v>
      </c>
      <c r="E50" s="456"/>
      <c r="F50" s="61">
        <v>545900</v>
      </c>
    </row>
    <row r="51" spans="1:6" ht="23.25" customHeight="1" hidden="1">
      <c r="A51" s="456">
        <v>43010000</v>
      </c>
      <c r="B51" s="467" t="s">
        <v>467</v>
      </c>
      <c r="C51" s="461"/>
      <c r="D51" s="461"/>
      <c r="E51" s="461"/>
      <c r="F51" s="61"/>
    </row>
    <row r="52" spans="1:6" ht="15.75" hidden="1">
      <c r="A52" s="456"/>
      <c r="B52" s="467"/>
      <c r="C52" s="461"/>
      <c r="D52" s="461"/>
      <c r="E52" s="461"/>
      <c r="F52" s="61"/>
    </row>
    <row r="53" spans="1:6" ht="15.75" hidden="1">
      <c r="A53" s="456"/>
      <c r="B53" s="467"/>
      <c r="C53" s="461"/>
      <c r="D53" s="461"/>
      <c r="E53" s="461"/>
      <c r="F53" s="61"/>
    </row>
    <row r="54" spans="1:6" ht="15.75">
      <c r="A54" s="456"/>
      <c r="B54" s="38" t="s">
        <v>526</v>
      </c>
      <c r="C54" s="61">
        <f>C22+C24+C30</f>
        <v>91237955</v>
      </c>
      <c r="D54" s="61">
        <f>D22+D30+D51</f>
        <v>1334250</v>
      </c>
      <c r="E54" s="61">
        <f>E22+E51</f>
        <v>0</v>
      </c>
      <c r="F54" s="61">
        <f>C54+D54</f>
        <v>92572205</v>
      </c>
    </row>
    <row r="55" spans="1:6" ht="12.75">
      <c r="A55" s="58"/>
      <c r="B55" s="20"/>
      <c r="C55" s="20"/>
      <c r="D55" s="20"/>
      <c r="E55" s="20"/>
      <c r="F55" s="20"/>
    </row>
    <row r="56" spans="1:6" ht="12.75">
      <c r="A56" s="58"/>
      <c r="B56" s="20"/>
      <c r="C56" s="20"/>
      <c r="D56" s="20"/>
      <c r="E56" s="20"/>
      <c r="F56" s="20"/>
    </row>
    <row r="57" spans="1:6" ht="12.75">
      <c r="A57" s="58"/>
      <c r="B57" s="20"/>
      <c r="C57" s="20"/>
      <c r="D57" s="20"/>
      <c r="E57" s="20"/>
      <c r="F57" s="20"/>
    </row>
    <row r="58" spans="1:6" ht="12.75">
      <c r="A58" s="58"/>
      <c r="B58" s="20"/>
      <c r="C58" s="20"/>
      <c r="D58" s="20"/>
      <c r="E58" s="20"/>
      <c r="F58" s="20"/>
    </row>
    <row r="59" spans="1:6" ht="12.75">
      <c r="A59" s="58"/>
      <c r="B59" s="20"/>
      <c r="C59" s="20"/>
      <c r="D59" s="20"/>
      <c r="E59" s="20"/>
      <c r="F59" s="20"/>
    </row>
    <row r="60" spans="1:6" ht="12.75">
      <c r="A60" s="58"/>
      <c r="B60" s="20"/>
      <c r="C60" s="20"/>
      <c r="D60" s="20"/>
      <c r="E60" s="20"/>
      <c r="F60" s="20"/>
    </row>
    <row r="61" spans="1:6" ht="12.75">
      <c r="A61" s="60"/>
      <c r="B61" s="20"/>
      <c r="C61" s="20"/>
      <c r="D61" s="20"/>
      <c r="E61" s="20"/>
      <c r="F61" s="20"/>
    </row>
    <row r="62" spans="1:6" ht="12.75">
      <c r="A62" s="58"/>
      <c r="B62" s="20"/>
      <c r="C62" s="20"/>
      <c r="D62" s="20"/>
      <c r="E62" s="20" t="s">
        <v>400</v>
      </c>
      <c r="F62" s="20"/>
    </row>
    <row r="63" spans="1:6" ht="12.75">
      <c r="A63" s="58"/>
      <c r="B63" s="20"/>
      <c r="C63" s="20"/>
      <c r="D63" s="20"/>
      <c r="E63" s="20"/>
      <c r="F63" s="20"/>
    </row>
    <row r="64" spans="1:6" ht="12.75">
      <c r="A64" s="58"/>
      <c r="B64" s="20"/>
      <c r="C64" s="20"/>
      <c r="D64" s="20"/>
      <c r="E64" s="20"/>
      <c r="F64" s="20"/>
    </row>
    <row r="65" spans="1:6" ht="12.75">
      <c r="A65" s="59"/>
      <c r="B65" s="20"/>
      <c r="C65" s="20"/>
      <c r="D65" s="20"/>
      <c r="E65" s="20"/>
      <c r="F65" s="20"/>
    </row>
    <row r="66" spans="1:6" ht="12.75">
      <c r="A66" s="59"/>
      <c r="B66" s="20"/>
      <c r="C66" s="20"/>
      <c r="D66" s="20"/>
      <c r="E66" s="20"/>
      <c r="F66" s="20"/>
    </row>
    <row r="67" spans="1:6" ht="12.75">
      <c r="A67" s="58"/>
      <c r="B67" s="20"/>
      <c r="C67" s="20"/>
      <c r="D67" s="20"/>
      <c r="E67" s="20"/>
      <c r="F67" s="20"/>
    </row>
    <row r="80" ht="12.75">
      <c r="B80" s="20"/>
    </row>
  </sheetData>
  <mergeCells count="9">
    <mergeCell ref="D1:E1"/>
    <mergeCell ref="D2:E2"/>
    <mergeCell ref="D3:E3"/>
    <mergeCell ref="D4:E4"/>
    <mergeCell ref="B8:B9"/>
    <mergeCell ref="C8:C9"/>
    <mergeCell ref="A8:A9"/>
    <mergeCell ref="F8:F9"/>
    <mergeCell ref="D8:E8"/>
  </mergeCells>
  <hyperlinks>
    <hyperlink ref="B5" r:id="rId1" display="_ftn1"/>
  </hyperlinks>
  <printOptions/>
  <pageMargins left="0.59" right="0.1968503937007874" top="0.25" bottom="0.1968503937007874" header="0.22" footer="0.5118110236220472"/>
  <pageSetup horizontalDpi="120" verticalDpi="120" orientation="portrait" paperSize="9" scale="59" r:id="rId2"/>
</worksheet>
</file>

<file path=xl/worksheets/sheet2.xml><?xml version="1.0" encoding="utf-8"?>
<worksheet xmlns="http://schemas.openxmlformats.org/spreadsheetml/2006/main" xmlns:r="http://schemas.openxmlformats.org/officeDocument/2006/relationships">
  <dimension ref="A1:BM205"/>
  <sheetViews>
    <sheetView zoomScale="25" zoomScaleNormal="25" zoomScaleSheetLayoutView="25" workbookViewId="0" topLeftCell="M1">
      <pane xSplit="14580" topLeftCell="J13" activePane="topLeft" state="split"/>
      <selection pane="topLeft" activeCell="C191" sqref="C191"/>
      <selection pane="topRight" activeCell="J1" sqref="J1"/>
    </sheetView>
  </sheetViews>
  <sheetFormatPr defaultColWidth="9.00390625" defaultRowHeight="12.75"/>
  <cols>
    <col min="1" max="1" width="39.625" style="150" customWidth="1"/>
    <col min="2" max="2" width="230.125" style="151" customWidth="1"/>
    <col min="3" max="3" width="50.125" style="150" customWidth="1"/>
    <col min="4" max="4" width="43.875" style="150" customWidth="1"/>
    <col min="5" max="5" width="36.125" style="150" customWidth="1"/>
    <col min="6" max="6" width="38.625" style="150" customWidth="1"/>
    <col min="7" max="7" width="43.625" style="150" customWidth="1"/>
    <col min="8" max="8" width="32.75390625" style="150" customWidth="1"/>
    <col min="9" max="9" width="35.375" style="150" customWidth="1"/>
    <col min="10" max="10" width="38.875" style="150" customWidth="1"/>
    <col min="11" max="11" width="39.00390625" style="150" customWidth="1"/>
    <col min="12" max="12" width="42.25390625" style="150" customWidth="1"/>
    <col min="13" max="13" width="48.75390625" style="150" customWidth="1"/>
    <col min="14" max="14" width="9.125" style="150" customWidth="1"/>
    <col min="15" max="15" width="12.125" style="150" bestFit="1" customWidth="1"/>
    <col min="16" max="16384" width="9.125" style="150" customWidth="1"/>
  </cols>
  <sheetData>
    <row r="1" spans="8:13" ht="61.5">
      <c r="H1" s="132"/>
      <c r="I1" s="132"/>
      <c r="J1" s="114"/>
      <c r="K1" s="114"/>
      <c r="L1" s="114"/>
      <c r="M1" s="114" t="s">
        <v>414</v>
      </c>
    </row>
    <row r="2" spans="8:13" ht="61.5">
      <c r="H2" s="132"/>
      <c r="I2" s="152"/>
      <c r="J2" s="153"/>
      <c r="K2" s="153"/>
      <c r="L2" s="153"/>
      <c r="M2" s="154" t="s">
        <v>457</v>
      </c>
    </row>
    <row r="3" spans="8:13" ht="61.5">
      <c r="H3" s="609" t="s">
        <v>418</v>
      </c>
      <c r="I3" s="609"/>
      <c r="J3" s="609"/>
      <c r="K3" s="609"/>
      <c r="L3" s="609"/>
      <c r="M3" s="609"/>
    </row>
    <row r="4" spans="7:13" ht="55.5" customHeight="1">
      <c r="G4" s="155" t="s">
        <v>31</v>
      </c>
      <c r="H4" s="610"/>
      <c r="I4" s="610"/>
      <c r="J4" s="611" t="s">
        <v>337</v>
      </c>
      <c r="K4" s="611"/>
      <c r="L4" s="611"/>
      <c r="M4" s="611"/>
    </row>
    <row r="5" spans="1:12" ht="61.5" hidden="1">
      <c r="A5" s="156"/>
      <c r="H5" s="629"/>
      <c r="I5" s="629"/>
      <c r="J5" s="629"/>
      <c r="K5" s="115"/>
      <c r="L5" s="115"/>
    </row>
    <row r="6" spans="2:13" ht="40.5" customHeight="1">
      <c r="B6" s="628" t="s">
        <v>3</v>
      </c>
      <c r="C6" s="629"/>
      <c r="D6" s="629"/>
      <c r="E6" s="629"/>
      <c r="F6" s="629"/>
      <c r="G6" s="629"/>
      <c r="H6" s="629"/>
      <c r="M6" s="157"/>
    </row>
    <row r="7" spans="2:8" ht="61.5">
      <c r="B7" s="628" t="s">
        <v>32</v>
      </c>
      <c r="C7" s="629"/>
      <c r="D7" s="629"/>
      <c r="E7" s="629"/>
      <c r="F7" s="629"/>
      <c r="G7" s="629"/>
      <c r="H7" s="629"/>
    </row>
    <row r="8" spans="1:12" ht="65.25" customHeight="1">
      <c r="A8" s="156"/>
      <c r="L8" s="150" t="s">
        <v>8</v>
      </c>
    </row>
    <row r="9" spans="1:13" ht="69.75" customHeight="1">
      <c r="A9" s="630" t="s">
        <v>529</v>
      </c>
      <c r="B9" s="645" t="s">
        <v>436</v>
      </c>
      <c r="C9" s="620" t="s">
        <v>33</v>
      </c>
      <c r="D9" s="621"/>
      <c r="E9" s="621"/>
      <c r="F9" s="620" t="s">
        <v>34</v>
      </c>
      <c r="G9" s="621"/>
      <c r="H9" s="621"/>
      <c r="I9" s="621"/>
      <c r="J9" s="621"/>
      <c r="K9" s="158"/>
      <c r="L9" s="158"/>
      <c r="M9" s="645" t="s">
        <v>518</v>
      </c>
    </row>
    <row r="10" spans="1:13" ht="5.25" customHeight="1">
      <c r="A10" s="617"/>
      <c r="B10" s="618"/>
      <c r="C10" s="622"/>
      <c r="D10" s="623"/>
      <c r="E10" s="623"/>
      <c r="F10" s="622"/>
      <c r="G10" s="623"/>
      <c r="H10" s="623"/>
      <c r="I10" s="623"/>
      <c r="J10" s="623"/>
      <c r="K10" s="161"/>
      <c r="L10" s="161"/>
      <c r="M10" s="646"/>
    </row>
    <row r="11" spans="1:13" ht="10.5" customHeight="1" hidden="1">
      <c r="A11" s="617"/>
      <c r="B11" s="618"/>
      <c r="C11" s="622"/>
      <c r="D11" s="623"/>
      <c r="E11" s="623"/>
      <c r="F11" s="622"/>
      <c r="G11" s="623"/>
      <c r="H11" s="623"/>
      <c r="I11" s="623"/>
      <c r="J11" s="623"/>
      <c r="K11" s="161"/>
      <c r="L11" s="161"/>
      <c r="M11" s="646"/>
    </row>
    <row r="12" spans="1:13" ht="12.75" customHeight="1" hidden="1">
      <c r="A12" s="617"/>
      <c r="B12" s="618"/>
      <c r="C12" s="624"/>
      <c r="D12" s="608"/>
      <c r="E12" s="608"/>
      <c r="F12" s="624"/>
      <c r="G12" s="608"/>
      <c r="H12" s="608"/>
      <c r="I12" s="608"/>
      <c r="J12" s="608"/>
      <c r="K12" s="161"/>
      <c r="L12" s="161"/>
      <c r="M12" s="646"/>
    </row>
    <row r="13" spans="1:13" ht="51.75" customHeight="1">
      <c r="A13" s="617"/>
      <c r="B13" s="618"/>
      <c r="C13" s="639" t="s">
        <v>35</v>
      </c>
      <c r="D13" s="640" t="s">
        <v>36</v>
      </c>
      <c r="E13" s="631"/>
      <c r="F13" s="639" t="s">
        <v>35</v>
      </c>
      <c r="G13" s="667" t="s">
        <v>37</v>
      </c>
      <c r="H13" s="640" t="s">
        <v>36</v>
      </c>
      <c r="I13" s="636"/>
      <c r="J13" s="667" t="s">
        <v>38</v>
      </c>
      <c r="K13" s="640" t="s">
        <v>36</v>
      </c>
      <c r="L13" s="636"/>
      <c r="M13" s="646"/>
    </row>
    <row r="14" spans="1:13" ht="12.75" customHeight="1">
      <c r="A14" s="617"/>
      <c r="B14" s="618"/>
      <c r="C14" s="639"/>
      <c r="D14" s="632"/>
      <c r="E14" s="633"/>
      <c r="F14" s="639"/>
      <c r="G14" s="668"/>
      <c r="H14" s="637"/>
      <c r="I14" s="625"/>
      <c r="J14" s="668"/>
      <c r="K14" s="626"/>
      <c r="L14" s="627"/>
      <c r="M14" s="646"/>
    </row>
    <row r="15" spans="1:13" ht="54" customHeight="1">
      <c r="A15" s="617"/>
      <c r="B15" s="618"/>
      <c r="C15" s="639"/>
      <c r="D15" s="634"/>
      <c r="E15" s="635"/>
      <c r="F15" s="639"/>
      <c r="G15" s="668"/>
      <c r="H15" s="626"/>
      <c r="I15" s="627"/>
      <c r="J15" s="668"/>
      <c r="K15" s="667" t="s">
        <v>39</v>
      </c>
      <c r="L15" s="116" t="s">
        <v>36</v>
      </c>
      <c r="M15" s="646"/>
    </row>
    <row r="16" spans="1:13" ht="409.5" customHeight="1">
      <c r="A16" s="617"/>
      <c r="B16" s="619"/>
      <c r="C16" s="639"/>
      <c r="D16" s="163" t="s">
        <v>40</v>
      </c>
      <c r="E16" s="116" t="s">
        <v>41</v>
      </c>
      <c r="F16" s="639"/>
      <c r="G16" s="669"/>
      <c r="H16" s="113" t="s">
        <v>40</v>
      </c>
      <c r="I16" s="116" t="s">
        <v>41</v>
      </c>
      <c r="J16" s="669"/>
      <c r="K16" s="669"/>
      <c r="L16" s="442" t="s">
        <v>42</v>
      </c>
      <c r="M16" s="638"/>
    </row>
    <row r="17" spans="1:13" s="417" customFormat="1" ht="52.5" customHeight="1">
      <c r="A17" s="416">
        <v>1</v>
      </c>
      <c r="B17" s="416">
        <v>2</v>
      </c>
      <c r="C17" s="416">
        <v>3</v>
      </c>
      <c r="D17" s="416">
        <v>4</v>
      </c>
      <c r="E17" s="416">
        <v>5</v>
      </c>
      <c r="F17" s="416">
        <v>6</v>
      </c>
      <c r="G17" s="416">
        <v>7</v>
      </c>
      <c r="H17" s="416">
        <v>8</v>
      </c>
      <c r="I17" s="416">
        <v>9</v>
      </c>
      <c r="J17" s="416">
        <v>10</v>
      </c>
      <c r="K17" s="416">
        <v>11</v>
      </c>
      <c r="L17" s="416">
        <v>12</v>
      </c>
      <c r="M17" s="416" t="s">
        <v>43</v>
      </c>
    </row>
    <row r="18" spans="1:15" s="135" customFormat="1" ht="62.25" customHeight="1">
      <c r="A18" s="121" t="s">
        <v>44</v>
      </c>
      <c r="B18" s="134" t="s">
        <v>45</v>
      </c>
      <c r="C18" s="120">
        <f>C22</f>
        <v>1021810</v>
      </c>
      <c r="D18" s="120">
        <f>D22</f>
        <v>532000</v>
      </c>
      <c r="E18" s="120">
        <f>E22</f>
        <v>143611</v>
      </c>
      <c r="F18" s="120">
        <f aca="true" t="shared" si="0" ref="F18:L18">F22</f>
        <v>0</v>
      </c>
      <c r="G18" s="120">
        <f>F18-J18</f>
        <v>0</v>
      </c>
      <c r="H18" s="120">
        <f t="shared" si="0"/>
        <v>0</v>
      </c>
      <c r="I18" s="120">
        <f t="shared" si="0"/>
        <v>0</v>
      </c>
      <c r="J18" s="120">
        <f t="shared" si="0"/>
        <v>0</v>
      </c>
      <c r="K18" s="120">
        <f t="shared" si="0"/>
        <v>0</v>
      </c>
      <c r="L18" s="120">
        <f t="shared" si="0"/>
        <v>0</v>
      </c>
      <c r="M18" s="120">
        <f>C18+F18</f>
        <v>1021810</v>
      </c>
      <c r="O18" s="136"/>
    </row>
    <row r="19" spans="1:13" ht="61.5" hidden="1">
      <c r="A19" s="164">
        <v>10100</v>
      </c>
      <c r="B19" s="165" t="s">
        <v>46</v>
      </c>
      <c r="C19" s="160"/>
      <c r="D19" s="159"/>
      <c r="E19" s="159"/>
      <c r="F19" s="166"/>
      <c r="G19" s="160">
        <f>F19-J19</f>
        <v>0</v>
      </c>
      <c r="H19" s="167"/>
      <c r="I19" s="167"/>
      <c r="J19" s="167"/>
      <c r="K19" s="167"/>
      <c r="L19" s="167"/>
      <c r="M19" s="120">
        <f aca="true" t="shared" si="1" ref="M19:M83">C19+F19</f>
        <v>0</v>
      </c>
    </row>
    <row r="20" spans="1:13" ht="61.5" hidden="1">
      <c r="A20" s="164">
        <v>10105</v>
      </c>
      <c r="B20" s="165" t="s">
        <v>47</v>
      </c>
      <c r="C20" s="160"/>
      <c r="D20" s="159"/>
      <c r="E20" s="159"/>
      <c r="F20" s="166"/>
      <c r="G20" s="160">
        <f>F20-J20</f>
        <v>0</v>
      </c>
      <c r="H20" s="167"/>
      <c r="I20" s="167"/>
      <c r="J20" s="167"/>
      <c r="K20" s="167"/>
      <c r="L20" s="167"/>
      <c r="M20" s="120">
        <f t="shared" si="1"/>
        <v>0</v>
      </c>
    </row>
    <row r="21" spans="1:13" ht="123" hidden="1">
      <c r="A21" s="164">
        <v>10114</v>
      </c>
      <c r="B21" s="165" t="s">
        <v>48</v>
      </c>
      <c r="C21" s="160"/>
      <c r="D21" s="159"/>
      <c r="E21" s="159"/>
      <c r="F21" s="166"/>
      <c r="G21" s="160">
        <f>F21-J21</f>
        <v>0</v>
      </c>
      <c r="H21" s="167"/>
      <c r="I21" s="167"/>
      <c r="J21" s="167"/>
      <c r="K21" s="167"/>
      <c r="L21" s="167"/>
      <c r="M21" s="120">
        <f t="shared" si="1"/>
        <v>0</v>
      </c>
    </row>
    <row r="22" spans="1:13" s="172" customFormat="1" ht="72.75" customHeight="1">
      <c r="A22" s="168" t="s">
        <v>49</v>
      </c>
      <c r="B22" s="407" t="s">
        <v>50</v>
      </c>
      <c r="C22" s="159">
        <v>1021810</v>
      </c>
      <c r="D22" s="159">
        <v>532000</v>
      </c>
      <c r="E22" s="159">
        <v>143611</v>
      </c>
      <c r="F22" s="159"/>
      <c r="G22" s="159">
        <f>F22-J22</f>
        <v>0</v>
      </c>
      <c r="H22" s="167"/>
      <c r="I22" s="167"/>
      <c r="J22" s="167"/>
      <c r="K22" s="167"/>
      <c r="L22" s="167"/>
      <c r="M22" s="171">
        <f t="shared" si="1"/>
        <v>1021810</v>
      </c>
    </row>
    <row r="23" spans="1:13" ht="1.5" customHeight="1" hidden="1">
      <c r="A23" s="174">
        <v>60000</v>
      </c>
      <c r="B23" s="175" t="s">
        <v>51</v>
      </c>
      <c r="C23" s="160"/>
      <c r="D23" s="159"/>
      <c r="E23" s="159"/>
      <c r="F23" s="166"/>
      <c r="G23" s="167"/>
      <c r="H23" s="167"/>
      <c r="I23" s="167"/>
      <c r="J23" s="167"/>
      <c r="K23" s="167"/>
      <c r="L23" s="167"/>
      <c r="M23" s="120">
        <f t="shared" si="1"/>
        <v>0</v>
      </c>
    </row>
    <row r="24" spans="1:13" ht="123" hidden="1">
      <c r="A24" s="164">
        <v>60103</v>
      </c>
      <c r="B24" s="165" t="s">
        <v>52</v>
      </c>
      <c r="C24" s="160"/>
      <c r="D24" s="159"/>
      <c r="E24" s="159"/>
      <c r="F24" s="166"/>
      <c r="G24" s="167"/>
      <c r="H24" s="167"/>
      <c r="I24" s="167"/>
      <c r="J24" s="167"/>
      <c r="K24" s="167"/>
      <c r="L24" s="167"/>
      <c r="M24" s="120">
        <f t="shared" si="1"/>
        <v>0</v>
      </c>
    </row>
    <row r="25" spans="1:13" ht="61.5" hidden="1">
      <c r="A25" s="164">
        <v>60106</v>
      </c>
      <c r="B25" s="165" t="s">
        <v>53</v>
      </c>
      <c r="C25" s="160"/>
      <c r="D25" s="159"/>
      <c r="E25" s="159"/>
      <c r="F25" s="166"/>
      <c r="G25" s="167"/>
      <c r="H25" s="167"/>
      <c r="I25" s="167"/>
      <c r="J25" s="167"/>
      <c r="K25" s="167"/>
      <c r="L25" s="167"/>
      <c r="M25" s="120">
        <f t="shared" si="1"/>
        <v>0</v>
      </c>
    </row>
    <row r="26" spans="1:13" ht="61.5" hidden="1">
      <c r="A26" s="164">
        <v>60107</v>
      </c>
      <c r="B26" s="165" t="s">
        <v>54</v>
      </c>
      <c r="C26" s="160"/>
      <c r="D26" s="159"/>
      <c r="E26" s="159"/>
      <c r="F26" s="166"/>
      <c r="G26" s="167"/>
      <c r="H26" s="167"/>
      <c r="I26" s="167"/>
      <c r="J26" s="167"/>
      <c r="K26" s="167"/>
      <c r="L26" s="167"/>
      <c r="M26" s="120">
        <f t="shared" si="1"/>
        <v>0</v>
      </c>
    </row>
    <row r="27" spans="1:13" ht="61.5" hidden="1">
      <c r="A27" s="164">
        <v>60702</v>
      </c>
      <c r="B27" s="165" t="s">
        <v>55</v>
      </c>
      <c r="C27" s="160"/>
      <c r="D27" s="159"/>
      <c r="E27" s="159"/>
      <c r="F27" s="166"/>
      <c r="G27" s="167"/>
      <c r="H27" s="167"/>
      <c r="I27" s="167"/>
      <c r="J27" s="167"/>
      <c r="K27" s="167"/>
      <c r="L27" s="167"/>
      <c r="M27" s="120">
        <f t="shared" si="1"/>
        <v>0</v>
      </c>
    </row>
    <row r="28" spans="1:13" ht="61.5" hidden="1">
      <c r="A28" s="164">
        <v>61002</v>
      </c>
      <c r="B28" s="165" t="s">
        <v>56</v>
      </c>
      <c r="C28" s="160"/>
      <c r="D28" s="159"/>
      <c r="E28" s="159"/>
      <c r="F28" s="166"/>
      <c r="G28" s="167"/>
      <c r="H28" s="167"/>
      <c r="I28" s="167"/>
      <c r="J28" s="167"/>
      <c r="K28" s="167"/>
      <c r="L28" s="167"/>
      <c r="M28" s="120">
        <f t="shared" si="1"/>
        <v>0</v>
      </c>
    </row>
    <row r="29" spans="1:13" ht="3" customHeight="1" hidden="1">
      <c r="A29" s="164">
        <v>61003</v>
      </c>
      <c r="B29" s="165" t="s">
        <v>57</v>
      </c>
      <c r="C29" s="160"/>
      <c r="D29" s="159"/>
      <c r="E29" s="159"/>
      <c r="F29" s="166"/>
      <c r="G29" s="167"/>
      <c r="H29" s="167"/>
      <c r="I29" s="167"/>
      <c r="J29" s="167"/>
      <c r="K29" s="167"/>
      <c r="L29" s="167"/>
      <c r="M29" s="120">
        <f t="shared" si="1"/>
        <v>0</v>
      </c>
    </row>
    <row r="30" spans="1:13" ht="57" customHeight="1" hidden="1">
      <c r="A30" s="164"/>
      <c r="B30" s="165"/>
      <c r="C30" s="160"/>
      <c r="D30" s="159"/>
      <c r="E30" s="159"/>
      <c r="F30" s="166"/>
      <c r="G30" s="167"/>
      <c r="H30" s="167"/>
      <c r="I30" s="167"/>
      <c r="J30" s="167"/>
      <c r="K30" s="167"/>
      <c r="L30" s="167"/>
      <c r="M30" s="120">
        <f t="shared" si="1"/>
        <v>0</v>
      </c>
    </row>
    <row r="31" spans="1:15" s="138" customFormat="1" ht="60" customHeight="1">
      <c r="A31" s="121" t="s">
        <v>58</v>
      </c>
      <c r="B31" s="137" t="s">
        <v>59</v>
      </c>
      <c r="C31" s="120">
        <f>C32+C33+C34+C35+C36+C37+C40+C41+C39+C38</f>
        <v>24949100</v>
      </c>
      <c r="D31" s="120">
        <f>D32+D33+D34+D35+D36+D37+D40+D41+D39+D38</f>
        <v>14662000</v>
      </c>
      <c r="E31" s="120">
        <f>E32+E33+E34+E35+E36+E37+E40+E41+E39+E38</f>
        <v>3086800</v>
      </c>
      <c r="F31" s="120">
        <f>F32+F33+F34+F35+F36+F37+F40+F41+F39+F38</f>
        <v>875300</v>
      </c>
      <c r="G31" s="120">
        <f aca="true" t="shared" si="2" ref="G31:G37">F31-J31</f>
        <v>353300</v>
      </c>
      <c r="H31" s="120">
        <f>H32+H33+H34+H35+H36+H37+H40+H41</f>
        <v>0</v>
      </c>
      <c r="I31" s="120">
        <f>I32+I33+I34+I35+I36+I37+I40+I41+I39+I38</f>
        <v>1800</v>
      </c>
      <c r="J31" s="120">
        <f>J32+J33+J34+J35+J36+J37+J40+J41+J39+J38</f>
        <v>522000</v>
      </c>
      <c r="K31" s="120">
        <f>K32+K33+K34+K35+K36+K37+K40+K41+K39+K38</f>
        <v>518000</v>
      </c>
      <c r="L31" s="120">
        <f>L32+L33+L34+L35+L36+L37+L40+L41+L39+L38</f>
        <v>518000</v>
      </c>
      <c r="M31" s="120">
        <f t="shared" si="1"/>
        <v>25824400</v>
      </c>
      <c r="O31" s="139"/>
    </row>
    <row r="32" spans="1:15" s="179" customFormat="1" ht="57.75" customHeight="1">
      <c r="A32" s="176" t="s">
        <v>60</v>
      </c>
      <c r="B32" s="177" t="s">
        <v>61</v>
      </c>
      <c r="C32" s="178">
        <v>22287600</v>
      </c>
      <c r="D32" s="178">
        <v>13248000</v>
      </c>
      <c r="E32" s="178">
        <v>2951800</v>
      </c>
      <c r="F32" s="178">
        <v>832800</v>
      </c>
      <c r="G32" s="178">
        <f t="shared" si="2"/>
        <v>322800</v>
      </c>
      <c r="H32" s="178"/>
      <c r="I32" s="178">
        <v>1800</v>
      </c>
      <c r="J32" s="178">
        <v>510000</v>
      </c>
      <c r="K32" s="178">
        <v>510000</v>
      </c>
      <c r="L32" s="178">
        <v>510000</v>
      </c>
      <c r="M32" s="171">
        <f t="shared" si="1"/>
        <v>23120400</v>
      </c>
      <c r="O32" s="180"/>
    </row>
    <row r="33" spans="1:15" s="182" customFormat="1" ht="75" customHeight="1">
      <c r="A33" s="176" t="s">
        <v>62</v>
      </c>
      <c r="B33" s="177" t="s">
        <v>63</v>
      </c>
      <c r="C33" s="178">
        <v>491800</v>
      </c>
      <c r="D33" s="181"/>
      <c r="E33" s="181"/>
      <c r="F33" s="178"/>
      <c r="G33" s="178">
        <f t="shared" si="2"/>
        <v>0</v>
      </c>
      <c r="H33" s="181"/>
      <c r="I33" s="181"/>
      <c r="J33" s="181"/>
      <c r="K33" s="181"/>
      <c r="L33" s="181"/>
      <c r="M33" s="171">
        <f t="shared" si="1"/>
        <v>491800</v>
      </c>
      <c r="O33" s="183"/>
    </row>
    <row r="34" spans="1:15" s="182" customFormat="1" ht="102.75" customHeight="1">
      <c r="A34" s="176" t="s">
        <v>64</v>
      </c>
      <c r="B34" s="177" t="s">
        <v>65</v>
      </c>
      <c r="C34" s="178">
        <v>1239100</v>
      </c>
      <c r="D34" s="178">
        <v>822000</v>
      </c>
      <c r="E34" s="178">
        <v>79000</v>
      </c>
      <c r="F34" s="178">
        <v>34500</v>
      </c>
      <c r="G34" s="178">
        <f t="shared" si="2"/>
        <v>30500</v>
      </c>
      <c r="H34" s="181"/>
      <c r="I34" s="181"/>
      <c r="J34" s="178">
        <v>4000</v>
      </c>
      <c r="K34" s="178"/>
      <c r="L34" s="178"/>
      <c r="M34" s="171">
        <f t="shared" si="1"/>
        <v>1273600</v>
      </c>
      <c r="O34" s="183"/>
    </row>
    <row r="35" spans="1:15" s="182" customFormat="1" ht="71.25" customHeight="1">
      <c r="A35" s="176" t="s">
        <v>66</v>
      </c>
      <c r="B35" s="408" t="s">
        <v>67</v>
      </c>
      <c r="C35" s="178">
        <v>390100</v>
      </c>
      <c r="D35" s="178">
        <v>255000</v>
      </c>
      <c r="E35" s="178">
        <v>23000</v>
      </c>
      <c r="F35" s="178"/>
      <c r="G35" s="178">
        <f t="shared" si="2"/>
        <v>0</v>
      </c>
      <c r="H35" s="181"/>
      <c r="I35" s="181"/>
      <c r="J35" s="181"/>
      <c r="K35" s="181"/>
      <c r="L35" s="181"/>
      <c r="M35" s="171">
        <f t="shared" si="1"/>
        <v>390100</v>
      </c>
      <c r="O35" s="183"/>
    </row>
    <row r="36" spans="1:15" s="182" customFormat="1" ht="114.75" customHeight="1">
      <c r="A36" s="176" t="s">
        <v>68</v>
      </c>
      <c r="B36" s="177" t="s">
        <v>69</v>
      </c>
      <c r="C36" s="178">
        <v>446000</v>
      </c>
      <c r="D36" s="178">
        <v>284000</v>
      </c>
      <c r="E36" s="178">
        <v>33000</v>
      </c>
      <c r="F36" s="178">
        <v>8000</v>
      </c>
      <c r="G36" s="178">
        <f t="shared" si="2"/>
        <v>0</v>
      </c>
      <c r="H36" s="181"/>
      <c r="I36" s="181"/>
      <c r="J36" s="181">
        <v>8000</v>
      </c>
      <c r="K36" s="181">
        <v>8000</v>
      </c>
      <c r="L36" s="181">
        <v>8000</v>
      </c>
      <c r="M36" s="171">
        <f t="shared" si="1"/>
        <v>454000</v>
      </c>
      <c r="O36" s="183"/>
    </row>
    <row r="37" spans="1:15" s="182" customFormat="1" ht="24" customHeight="1" hidden="1">
      <c r="A37" s="176" t="s">
        <v>70</v>
      </c>
      <c r="B37" s="177" t="s">
        <v>71</v>
      </c>
      <c r="C37" s="178"/>
      <c r="D37" s="181"/>
      <c r="E37" s="181"/>
      <c r="F37" s="178"/>
      <c r="G37" s="178">
        <f t="shared" si="2"/>
        <v>0</v>
      </c>
      <c r="H37" s="181"/>
      <c r="I37" s="181"/>
      <c r="J37" s="181"/>
      <c r="K37" s="181"/>
      <c r="L37" s="181"/>
      <c r="M37" s="171">
        <f t="shared" si="1"/>
        <v>0</v>
      </c>
      <c r="O37" s="183"/>
    </row>
    <row r="38" spans="1:15" s="182" customFormat="1" ht="84" customHeight="1">
      <c r="A38" s="176" t="s">
        <v>72</v>
      </c>
      <c r="B38" s="177" t="s">
        <v>73</v>
      </c>
      <c r="C38" s="178">
        <v>39000</v>
      </c>
      <c r="D38" s="178">
        <v>29000</v>
      </c>
      <c r="E38" s="181"/>
      <c r="F38" s="178"/>
      <c r="G38" s="178"/>
      <c r="H38" s="181"/>
      <c r="I38" s="181"/>
      <c r="J38" s="181"/>
      <c r="K38" s="181"/>
      <c r="L38" s="181"/>
      <c r="M38" s="171">
        <f t="shared" si="1"/>
        <v>39000</v>
      </c>
      <c r="O38" s="183"/>
    </row>
    <row r="39" spans="1:15" s="182" customFormat="1" ht="63" customHeight="1">
      <c r="A39" s="176" t="s">
        <v>74</v>
      </c>
      <c r="B39" s="170" t="s">
        <v>75</v>
      </c>
      <c r="C39" s="159">
        <v>32000</v>
      </c>
      <c r="D39" s="178">
        <v>24000</v>
      </c>
      <c r="E39" s="181"/>
      <c r="F39" s="178"/>
      <c r="G39" s="178"/>
      <c r="H39" s="181"/>
      <c r="I39" s="181"/>
      <c r="J39" s="181"/>
      <c r="K39" s="181"/>
      <c r="L39" s="181"/>
      <c r="M39" s="171">
        <f t="shared" si="1"/>
        <v>32000</v>
      </c>
      <c r="O39" s="183"/>
    </row>
    <row r="40" spans="1:15" s="182" customFormat="1" ht="55.5" customHeight="1" hidden="1">
      <c r="A40" s="176" t="s">
        <v>70</v>
      </c>
      <c r="B40" s="170" t="s">
        <v>71</v>
      </c>
      <c r="C40" s="159"/>
      <c r="D40" s="181"/>
      <c r="E40" s="181"/>
      <c r="F40" s="178"/>
      <c r="G40" s="178">
        <f>F40-J40</f>
        <v>0</v>
      </c>
      <c r="H40" s="181"/>
      <c r="I40" s="181"/>
      <c r="J40" s="181"/>
      <c r="K40" s="181"/>
      <c r="L40" s="181"/>
      <c r="M40" s="171">
        <f t="shared" si="1"/>
        <v>0</v>
      </c>
      <c r="O40" s="183"/>
    </row>
    <row r="41" spans="1:15" s="182" customFormat="1" ht="135" customHeight="1">
      <c r="A41" s="176" t="s">
        <v>76</v>
      </c>
      <c r="B41" s="177" t="s">
        <v>77</v>
      </c>
      <c r="C41" s="178">
        <v>23500</v>
      </c>
      <c r="D41" s="181"/>
      <c r="E41" s="181"/>
      <c r="F41" s="178"/>
      <c r="G41" s="178">
        <f>F41-J41</f>
        <v>0</v>
      </c>
      <c r="H41" s="181"/>
      <c r="I41" s="181"/>
      <c r="J41" s="181"/>
      <c r="K41" s="181"/>
      <c r="L41" s="181"/>
      <c r="M41" s="171">
        <f t="shared" si="1"/>
        <v>23500</v>
      </c>
      <c r="O41" s="183"/>
    </row>
    <row r="42" spans="1:15" s="138" customFormat="1" ht="69" customHeight="1">
      <c r="A42" s="121" t="s">
        <v>78</v>
      </c>
      <c r="B42" s="134" t="s">
        <v>79</v>
      </c>
      <c r="C42" s="120">
        <f>C43+C44+C45+C46+C47+C48</f>
        <v>16067100</v>
      </c>
      <c r="D42" s="120">
        <f>D43+D44+D45+D46+D47+D48</f>
        <v>9202500</v>
      </c>
      <c r="E42" s="120">
        <f>E43+E44+E45+E46+E47+E48</f>
        <v>2256620</v>
      </c>
      <c r="F42" s="120">
        <f>F43+F44+F45+F46+F47+F48</f>
        <v>30250</v>
      </c>
      <c r="G42" s="120">
        <f>F42-J42</f>
        <v>15250</v>
      </c>
      <c r="H42" s="120">
        <f>H43+H44+H45+H46+H47+H48</f>
        <v>0</v>
      </c>
      <c r="I42" s="120">
        <f>I43+I44+I45+I46+I47+I48</f>
        <v>0</v>
      </c>
      <c r="J42" s="120">
        <f>J43+J44+J45+J46+J47+J48</f>
        <v>15000</v>
      </c>
      <c r="K42" s="120">
        <f>K43+K44+K45+K46+K47+K48</f>
        <v>0</v>
      </c>
      <c r="L42" s="120">
        <f>L43+L44+L45+L46+L47+L48</f>
        <v>0</v>
      </c>
      <c r="M42" s="120">
        <f>C42+F42</f>
        <v>16097350</v>
      </c>
      <c r="O42" s="139"/>
    </row>
    <row r="43" spans="1:15" ht="60.75" customHeight="1">
      <c r="A43" s="176" t="s">
        <v>80</v>
      </c>
      <c r="B43" s="184" t="s">
        <v>81</v>
      </c>
      <c r="C43" s="159">
        <v>13514090</v>
      </c>
      <c r="D43" s="159">
        <v>7742000</v>
      </c>
      <c r="E43" s="159">
        <v>2042110</v>
      </c>
      <c r="F43" s="159">
        <v>30250</v>
      </c>
      <c r="G43" s="159">
        <f>F43-J43</f>
        <v>15250</v>
      </c>
      <c r="H43" s="159"/>
      <c r="I43" s="159"/>
      <c r="J43" s="159">
        <v>15000</v>
      </c>
      <c r="K43" s="159"/>
      <c r="L43" s="159"/>
      <c r="M43" s="171">
        <f t="shared" si="1"/>
        <v>13544340</v>
      </c>
      <c r="O43" s="185"/>
    </row>
    <row r="44" spans="1:15" ht="126.75" customHeight="1">
      <c r="A44" s="176" t="s">
        <v>82</v>
      </c>
      <c r="B44" s="184" t="s">
        <v>83</v>
      </c>
      <c r="C44" s="186">
        <v>978330</v>
      </c>
      <c r="D44" s="186">
        <v>591500</v>
      </c>
      <c r="E44" s="186">
        <v>132430</v>
      </c>
      <c r="F44" s="186"/>
      <c r="G44" s="186"/>
      <c r="H44" s="186"/>
      <c r="I44" s="186"/>
      <c r="J44" s="186"/>
      <c r="K44" s="186"/>
      <c r="L44" s="186"/>
      <c r="M44" s="187">
        <f t="shared" si="1"/>
        <v>978330</v>
      </c>
      <c r="O44" s="185"/>
    </row>
    <row r="45" spans="1:15" ht="69.75" customHeight="1">
      <c r="A45" s="176" t="s">
        <v>84</v>
      </c>
      <c r="B45" s="184" t="s">
        <v>85</v>
      </c>
      <c r="C45" s="186">
        <v>1317080</v>
      </c>
      <c r="D45" s="186">
        <v>869000</v>
      </c>
      <c r="E45" s="186">
        <v>82080</v>
      </c>
      <c r="F45" s="186"/>
      <c r="G45" s="186"/>
      <c r="H45" s="186"/>
      <c r="I45" s="186"/>
      <c r="J45" s="186"/>
      <c r="K45" s="186"/>
      <c r="L45" s="186"/>
      <c r="M45" s="187">
        <f t="shared" si="1"/>
        <v>1317080</v>
      </c>
      <c r="O45" s="185"/>
    </row>
    <row r="46" spans="1:15" s="132" customFormat="1" ht="66.75" customHeight="1" hidden="1">
      <c r="A46" s="176" t="s">
        <v>86</v>
      </c>
      <c r="B46" s="184" t="s">
        <v>87</v>
      </c>
      <c r="C46" s="186"/>
      <c r="D46" s="173"/>
      <c r="E46" s="173"/>
      <c r="F46" s="186"/>
      <c r="G46" s="186">
        <f>F46-J46</f>
        <v>0</v>
      </c>
      <c r="H46" s="173"/>
      <c r="I46" s="173"/>
      <c r="J46" s="173"/>
      <c r="K46" s="173"/>
      <c r="L46" s="173"/>
      <c r="M46" s="187">
        <f t="shared" si="1"/>
        <v>0</v>
      </c>
      <c r="O46" s="142"/>
    </row>
    <row r="47" spans="1:15" s="132" customFormat="1" ht="66.75" customHeight="1" hidden="1">
      <c r="A47" s="176" t="s">
        <v>88</v>
      </c>
      <c r="B47" s="170" t="s">
        <v>89</v>
      </c>
      <c r="C47" s="186"/>
      <c r="D47" s="186"/>
      <c r="E47" s="173"/>
      <c r="F47" s="186"/>
      <c r="G47" s="186"/>
      <c r="H47" s="173"/>
      <c r="I47" s="173"/>
      <c r="J47" s="173"/>
      <c r="K47" s="173"/>
      <c r="L47" s="173"/>
      <c r="M47" s="187">
        <f t="shared" si="1"/>
        <v>0</v>
      </c>
      <c r="O47" s="142"/>
    </row>
    <row r="48" spans="1:15" s="132" customFormat="1" ht="123.75" customHeight="1">
      <c r="A48" s="176" t="s">
        <v>90</v>
      </c>
      <c r="B48" s="170" t="s">
        <v>92</v>
      </c>
      <c r="C48" s="186">
        <v>257600</v>
      </c>
      <c r="D48" s="173"/>
      <c r="E48" s="173"/>
      <c r="F48" s="186"/>
      <c r="G48" s="186">
        <f>F48-J48</f>
        <v>0</v>
      </c>
      <c r="H48" s="173"/>
      <c r="I48" s="173"/>
      <c r="J48" s="173"/>
      <c r="K48" s="173"/>
      <c r="L48" s="173"/>
      <c r="M48" s="187">
        <f t="shared" si="1"/>
        <v>257600</v>
      </c>
      <c r="O48" s="142"/>
    </row>
    <row r="49" spans="1:13" s="138" customFormat="1" ht="94.5" customHeight="1">
      <c r="A49" s="121" t="s">
        <v>93</v>
      </c>
      <c r="B49" s="140" t="s">
        <v>94</v>
      </c>
      <c r="C49" s="120">
        <f>C50+C66+C76+C78+C80+C86+C102+C111+C79+C77+C110</f>
        <v>26227854</v>
      </c>
      <c r="D49" s="120">
        <f>D50+D66+D76+D78+D80+D86+D102+D111+D112</f>
        <v>1701000</v>
      </c>
      <c r="E49" s="120">
        <f>E50+E66+E76+E78+E80+E86+E102+E111+E112</f>
        <v>153500</v>
      </c>
      <c r="F49" s="120">
        <f>F50+F66+F76+F78+F80+F86+F102+F111+F112</f>
        <v>265000</v>
      </c>
      <c r="G49" s="120">
        <f>F49-J49</f>
        <v>245000</v>
      </c>
      <c r="H49" s="120">
        <f>H50+H66+H76+H78+H80+H86+H102+H111+H112</f>
        <v>22000</v>
      </c>
      <c r="I49" s="120">
        <f>I50+I66+I76+I78+I80+I86+I102+I111+I112</f>
        <v>4000</v>
      </c>
      <c r="J49" s="120">
        <f>J53</f>
        <v>20000</v>
      </c>
      <c r="K49" s="120">
        <f>K53</f>
        <v>20000</v>
      </c>
      <c r="L49" s="120">
        <f>L53</f>
        <v>20000</v>
      </c>
      <c r="M49" s="120">
        <f>C49+F49</f>
        <v>26492854</v>
      </c>
    </row>
    <row r="50" spans="1:13" s="132" customFormat="1" ht="80.25" customHeight="1">
      <c r="A50" s="641" t="s">
        <v>95</v>
      </c>
      <c r="B50" s="642"/>
      <c r="C50" s="160">
        <f>C51+C52+C53+C54+C55+C56+C57+C58+C59+C60+C61+C62+C63+C64+C65</f>
        <v>3510450</v>
      </c>
      <c r="D50" s="160"/>
      <c r="E50" s="160"/>
      <c r="F50" s="160">
        <f>F52+F53+F51+F54+F55+F56+F57+F58+F59+F60+F61+F62+F63+F64+F65</f>
        <v>20000</v>
      </c>
      <c r="G50" s="160">
        <f>G52+G53+G51+G54+G55+G56+G57+G58+G59+G60+G61+G62+G63+G64+G65</f>
        <v>0</v>
      </c>
      <c r="H50" s="160"/>
      <c r="I50" s="160"/>
      <c r="J50" s="160"/>
      <c r="K50" s="160"/>
      <c r="L50" s="160"/>
      <c r="M50" s="171">
        <f t="shared" si="1"/>
        <v>3530450</v>
      </c>
    </row>
    <row r="51" spans="1:13" ht="333.75" customHeight="1">
      <c r="A51" s="176" t="s">
        <v>96</v>
      </c>
      <c r="B51" s="412" t="s">
        <v>97</v>
      </c>
      <c r="C51" s="159">
        <v>1689900</v>
      </c>
      <c r="D51" s="159"/>
      <c r="E51" s="159"/>
      <c r="F51" s="160"/>
      <c r="G51" s="159">
        <f aca="true" t="shared" si="3" ref="G51:G64">F51-J51</f>
        <v>0</v>
      </c>
      <c r="H51" s="159"/>
      <c r="I51" s="159"/>
      <c r="J51" s="159"/>
      <c r="K51" s="159"/>
      <c r="L51" s="159"/>
      <c r="M51" s="171">
        <f t="shared" si="1"/>
        <v>1689900</v>
      </c>
    </row>
    <row r="52" spans="1:13" ht="330.75" customHeight="1">
      <c r="A52" s="176" t="s">
        <v>98</v>
      </c>
      <c r="B52" s="412" t="s">
        <v>99</v>
      </c>
      <c r="C52" s="159">
        <v>610000</v>
      </c>
      <c r="D52" s="159"/>
      <c r="E52" s="159"/>
      <c r="F52" s="160"/>
      <c r="G52" s="159">
        <f t="shared" si="3"/>
        <v>0</v>
      </c>
      <c r="H52" s="159"/>
      <c r="I52" s="159"/>
      <c r="J52" s="159"/>
      <c r="K52" s="159"/>
      <c r="L52" s="159"/>
      <c r="M52" s="171">
        <f t="shared" si="1"/>
        <v>610000</v>
      </c>
    </row>
    <row r="53" spans="1:13" ht="278.25" customHeight="1">
      <c r="A53" s="176" t="s">
        <v>100</v>
      </c>
      <c r="B53" s="412" t="s">
        <v>101</v>
      </c>
      <c r="C53" s="159">
        <v>56000</v>
      </c>
      <c r="D53" s="159"/>
      <c r="E53" s="159"/>
      <c r="F53" s="159">
        <v>20000</v>
      </c>
      <c r="G53" s="159">
        <f t="shared" si="3"/>
        <v>0</v>
      </c>
      <c r="H53" s="159"/>
      <c r="I53" s="159"/>
      <c r="J53" s="159">
        <v>20000</v>
      </c>
      <c r="K53" s="159">
        <v>20000</v>
      </c>
      <c r="L53" s="159">
        <v>20000</v>
      </c>
      <c r="M53" s="171">
        <f t="shared" si="1"/>
        <v>76000</v>
      </c>
    </row>
    <row r="54" spans="1:13" ht="353.25" customHeight="1">
      <c r="A54" s="176" t="s">
        <v>102</v>
      </c>
      <c r="B54" s="409" t="s">
        <v>104</v>
      </c>
      <c r="C54" s="159">
        <v>220000</v>
      </c>
      <c r="D54" s="159"/>
      <c r="E54" s="159" t="s">
        <v>105</v>
      </c>
      <c r="F54" s="160"/>
      <c r="G54" s="159">
        <f t="shared" si="3"/>
        <v>0</v>
      </c>
      <c r="H54" s="159"/>
      <c r="I54" s="159"/>
      <c r="J54" s="159"/>
      <c r="K54" s="159"/>
      <c r="L54" s="159"/>
      <c r="M54" s="171">
        <f t="shared" si="1"/>
        <v>220000</v>
      </c>
    </row>
    <row r="55" spans="1:13" ht="409.5" customHeight="1">
      <c r="A55" s="176" t="s">
        <v>106</v>
      </c>
      <c r="B55" s="409" t="s">
        <v>114</v>
      </c>
      <c r="C55" s="159">
        <v>4050</v>
      </c>
      <c r="D55" s="159"/>
      <c r="E55" s="159"/>
      <c r="F55" s="160"/>
      <c r="G55" s="159">
        <f t="shared" si="3"/>
        <v>0</v>
      </c>
      <c r="H55" s="159"/>
      <c r="I55" s="159"/>
      <c r="J55" s="159"/>
      <c r="K55" s="159"/>
      <c r="L55" s="159"/>
      <c r="M55" s="171">
        <f t="shared" si="1"/>
        <v>4050</v>
      </c>
    </row>
    <row r="56" spans="1:13" ht="2.25" customHeight="1" hidden="1">
      <c r="A56" s="176" t="s">
        <v>107</v>
      </c>
      <c r="B56" s="165" t="s">
        <v>108</v>
      </c>
      <c r="C56" s="160"/>
      <c r="D56" s="159"/>
      <c r="E56" s="159"/>
      <c r="F56" s="160"/>
      <c r="G56" s="159">
        <f t="shared" si="3"/>
        <v>0</v>
      </c>
      <c r="H56" s="159"/>
      <c r="I56" s="159"/>
      <c r="J56" s="159"/>
      <c r="K56" s="159"/>
      <c r="L56" s="159"/>
      <c r="M56" s="171">
        <f t="shared" si="1"/>
        <v>0</v>
      </c>
    </row>
    <row r="57" spans="1:13" ht="240.75" customHeight="1">
      <c r="A57" s="176" t="s">
        <v>109</v>
      </c>
      <c r="B57" s="413" t="s">
        <v>110</v>
      </c>
      <c r="C57" s="159">
        <v>120000</v>
      </c>
      <c r="D57" s="159"/>
      <c r="E57" s="159"/>
      <c r="F57" s="160"/>
      <c r="G57" s="159">
        <f t="shared" si="3"/>
        <v>0</v>
      </c>
      <c r="H57" s="159"/>
      <c r="I57" s="159"/>
      <c r="J57" s="159"/>
      <c r="K57" s="159"/>
      <c r="L57" s="159"/>
      <c r="M57" s="171">
        <f t="shared" si="1"/>
        <v>120000</v>
      </c>
    </row>
    <row r="58" spans="1:13" ht="257.25" customHeight="1">
      <c r="A58" s="176" t="s">
        <v>111</v>
      </c>
      <c r="B58" s="413" t="s">
        <v>115</v>
      </c>
      <c r="C58" s="159">
        <v>152100</v>
      </c>
      <c r="D58" s="159"/>
      <c r="E58" s="159"/>
      <c r="F58" s="160"/>
      <c r="G58" s="159">
        <f t="shared" si="3"/>
        <v>0</v>
      </c>
      <c r="H58" s="159"/>
      <c r="I58" s="159"/>
      <c r="J58" s="159"/>
      <c r="K58" s="159"/>
      <c r="L58" s="159"/>
      <c r="M58" s="171">
        <f t="shared" si="1"/>
        <v>152100</v>
      </c>
    </row>
    <row r="59" spans="1:13" ht="239.25" customHeight="1">
      <c r="A59" s="176" t="s">
        <v>116</v>
      </c>
      <c r="B59" s="413" t="s">
        <v>117</v>
      </c>
      <c r="C59" s="159">
        <v>3100</v>
      </c>
      <c r="D59" s="159"/>
      <c r="E59" s="159"/>
      <c r="F59" s="160"/>
      <c r="G59" s="159">
        <f t="shared" si="3"/>
        <v>0</v>
      </c>
      <c r="H59" s="159"/>
      <c r="I59" s="159"/>
      <c r="J59" s="159"/>
      <c r="K59" s="159"/>
      <c r="L59" s="159"/>
      <c r="M59" s="171">
        <f t="shared" si="1"/>
        <v>3100</v>
      </c>
    </row>
    <row r="60" spans="1:13" ht="316.5" customHeight="1">
      <c r="A60" s="176" t="s">
        <v>118</v>
      </c>
      <c r="B60" s="413" t="s">
        <v>126</v>
      </c>
      <c r="C60" s="159">
        <v>110000</v>
      </c>
      <c r="D60" s="159"/>
      <c r="E60" s="159"/>
      <c r="F60" s="160"/>
      <c r="G60" s="159">
        <f t="shared" si="3"/>
        <v>0</v>
      </c>
      <c r="H60" s="159"/>
      <c r="I60" s="159"/>
      <c r="J60" s="159"/>
      <c r="K60" s="159"/>
      <c r="L60" s="159"/>
      <c r="M60" s="171">
        <f t="shared" si="1"/>
        <v>110000</v>
      </c>
    </row>
    <row r="61" spans="1:13" ht="312" customHeight="1">
      <c r="A61" s="176" t="s">
        <v>127</v>
      </c>
      <c r="B61" s="413" t="s">
        <v>133</v>
      </c>
      <c r="C61" s="159">
        <v>141800</v>
      </c>
      <c r="D61" s="159"/>
      <c r="E61" s="159"/>
      <c r="F61" s="160"/>
      <c r="G61" s="159">
        <f t="shared" si="3"/>
        <v>0</v>
      </c>
      <c r="H61" s="159"/>
      <c r="I61" s="159"/>
      <c r="J61" s="159"/>
      <c r="K61" s="159"/>
      <c r="L61" s="159"/>
      <c r="M61" s="171">
        <f t="shared" si="1"/>
        <v>141800</v>
      </c>
    </row>
    <row r="62" spans="1:13" ht="254.25" customHeight="1">
      <c r="A62" s="176" t="s">
        <v>134</v>
      </c>
      <c r="B62" s="414" t="s">
        <v>135</v>
      </c>
      <c r="C62" s="188">
        <v>40400</v>
      </c>
      <c r="D62" s="159"/>
      <c r="E62" s="159"/>
      <c r="F62" s="160"/>
      <c r="G62" s="159">
        <f t="shared" si="3"/>
        <v>0</v>
      </c>
      <c r="H62" s="159"/>
      <c r="I62" s="159"/>
      <c r="J62" s="159"/>
      <c r="K62" s="159"/>
      <c r="L62" s="159"/>
      <c r="M62" s="171">
        <f t="shared" si="1"/>
        <v>40400</v>
      </c>
    </row>
    <row r="63" spans="1:13" ht="57" customHeight="1">
      <c r="A63" s="176" t="s">
        <v>136</v>
      </c>
      <c r="B63" s="410" t="s">
        <v>137</v>
      </c>
      <c r="C63" s="189">
        <v>161900</v>
      </c>
      <c r="D63" s="159"/>
      <c r="E63" s="159"/>
      <c r="F63" s="160"/>
      <c r="G63" s="159">
        <f t="shared" si="3"/>
        <v>0</v>
      </c>
      <c r="H63" s="159"/>
      <c r="I63" s="159"/>
      <c r="J63" s="159"/>
      <c r="K63" s="159"/>
      <c r="L63" s="159"/>
      <c r="M63" s="171">
        <f t="shared" si="1"/>
        <v>161900</v>
      </c>
    </row>
    <row r="64" spans="1:13" ht="126" customHeight="1">
      <c r="A64" s="176" t="s">
        <v>138</v>
      </c>
      <c r="B64" s="177" t="s">
        <v>139</v>
      </c>
      <c r="C64" s="188">
        <v>100000</v>
      </c>
      <c r="D64" s="159"/>
      <c r="E64" s="159"/>
      <c r="F64" s="173"/>
      <c r="G64" s="186">
        <f t="shared" si="3"/>
        <v>0</v>
      </c>
      <c r="H64" s="159"/>
      <c r="I64" s="159"/>
      <c r="J64" s="159"/>
      <c r="K64" s="159"/>
      <c r="L64" s="159"/>
      <c r="M64" s="171">
        <f t="shared" si="1"/>
        <v>100000</v>
      </c>
    </row>
    <row r="65" spans="1:13" ht="72" customHeight="1">
      <c r="A65" s="176" t="s">
        <v>140</v>
      </c>
      <c r="B65" s="177" t="s">
        <v>141</v>
      </c>
      <c r="C65" s="188">
        <v>101200</v>
      </c>
      <c r="D65" s="159"/>
      <c r="E65" s="159"/>
      <c r="F65" s="160"/>
      <c r="G65" s="159"/>
      <c r="H65" s="159"/>
      <c r="I65" s="159"/>
      <c r="J65" s="159"/>
      <c r="K65" s="159"/>
      <c r="L65" s="159"/>
      <c r="M65" s="171">
        <f t="shared" si="1"/>
        <v>101200</v>
      </c>
    </row>
    <row r="66" spans="1:13" s="132" customFormat="1" ht="83.25" customHeight="1">
      <c r="A66" s="641" t="s">
        <v>142</v>
      </c>
      <c r="B66" s="662"/>
      <c r="C66" s="160">
        <f>C67+C68+C69+C70+C71+C72+C75+C74+C112+C73</f>
        <v>18360700</v>
      </c>
      <c r="D66" s="160">
        <f aca="true" t="shared" si="4" ref="D66:J66">D67+D68+D69+D70+D71+D72+D75</f>
        <v>0</v>
      </c>
      <c r="E66" s="160">
        <f t="shared" si="4"/>
        <v>0</v>
      </c>
      <c r="F66" s="160">
        <f t="shared" si="4"/>
        <v>0</v>
      </c>
      <c r="G66" s="160">
        <f t="shared" si="4"/>
        <v>0</v>
      </c>
      <c r="H66" s="160">
        <f t="shared" si="4"/>
        <v>0</v>
      </c>
      <c r="I66" s="160">
        <f t="shared" si="4"/>
        <v>0</v>
      </c>
      <c r="J66" s="160">
        <f t="shared" si="4"/>
        <v>0</v>
      </c>
      <c r="K66" s="160"/>
      <c r="L66" s="160"/>
      <c r="M66" s="171">
        <f t="shared" si="1"/>
        <v>18360700</v>
      </c>
    </row>
    <row r="67" spans="1:13" ht="58.5" customHeight="1">
      <c r="A67" s="168" t="s">
        <v>143</v>
      </c>
      <c r="B67" s="165" t="s">
        <v>144</v>
      </c>
      <c r="C67" s="159">
        <v>200000</v>
      </c>
      <c r="D67" s="159"/>
      <c r="E67" s="159"/>
      <c r="F67" s="160"/>
      <c r="G67" s="159">
        <f aca="true" t="shared" si="5" ref="G67:G72">F67-J67</f>
        <v>0</v>
      </c>
      <c r="H67" s="159"/>
      <c r="I67" s="159"/>
      <c r="J67" s="159"/>
      <c r="K67" s="159"/>
      <c r="L67" s="159"/>
      <c r="M67" s="171">
        <f t="shared" si="1"/>
        <v>200000</v>
      </c>
    </row>
    <row r="68" spans="1:13" ht="117" customHeight="1">
      <c r="A68" s="168" t="s">
        <v>145</v>
      </c>
      <c r="B68" s="165" t="s">
        <v>146</v>
      </c>
      <c r="C68" s="159">
        <v>4520000</v>
      </c>
      <c r="D68" s="190"/>
      <c r="E68" s="190"/>
      <c r="F68" s="130"/>
      <c r="G68" s="159">
        <f t="shared" si="5"/>
        <v>0</v>
      </c>
      <c r="H68" s="190"/>
      <c r="I68" s="190"/>
      <c r="J68" s="190"/>
      <c r="K68" s="190"/>
      <c r="L68" s="190"/>
      <c r="M68" s="171">
        <f t="shared" si="1"/>
        <v>4520000</v>
      </c>
    </row>
    <row r="69" spans="1:13" ht="71.25" customHeight="1">
      <c r="A69" s="168" t="s">
        <v>147</v>
      </c>
      <c r="B69" s="165" t="s">
        <v>148</v>
      </c>
      <c r="C69" s="159">
        <v>6908700</v>
      </c>
      <c r="D69" s="159"/>
      <c r="E69" s="159"/>
      <c r="F69" s="160"/>
      <c r="G69" s="159">
        <f t="shared" si="5"/>
        <v>0</v>
      </c>
      <c r="H69" s="159"/>
      <c r="I69" s="159"/>
      <c r="J69" s="159"/>
      <c r="K69" s="159"/>
      <c r="L69" s="159"/>
      <c r="M69" s="171">
        <f t="shared" si="1"/>
        <v>6908700</v>
      </c>
    </row>
    <row r="70" spans="1:13" ht="113.25" customHeight="1">
      <c r="A70" s="168" t="s">
        <v>149</v>
      </c>
      <c r="B70" s="165" t="s">
        <v>150</v>
      </c>
      <c r="C70" s="159">
        <v>780000</v>
      </c>
      <c r="D70" s="159"/>
      <c r="E70" s="159"/>
      <c r="F70" s="160"/>
      <c r="G70" s="159">
        <f t="shared" si="5"/>
        <v>0</v>
      </c>
      <c r="H70" s="159"/>
      <c r="I70" s="159"/>
      <c r="J70" s="159"/>
      <c r="K70" s="159"/>
      <c r="L70" s="159"/>
      <c r="M70" s="171">
        <f t="shared" si="1"/>
        <v>780000</v>
      </c>
    </row>
    <row r="71" spans="1:13" ht="69" customHeight="1">
      <c r="A71" s="168" t="s">
        <v>151</v>
      </c>
      <c r="B71" s="165" t="s">
        <v>152</v>
      </c>
      <c r="C71" s="159">
        <v>1816000</v>
      </c>
      <c r="D71" s="159"/>
      <c r="E71" s="159"/>
      <c r="F71" s="160"/>
      <c r="G71" s="159">
        <f t="shared" si="5"/>
        <v>0</v>
      </c>
      <c r="H71" s="159"/>
      <c r="I71" s="159"/>
      <c r="J71" s="159"/>
      <c r="K71" s="159"/>
      <c r="L71" s="159"/>
      <c r="M71" s="171">
        <f t="shared" si="1"/>
        <v>1816000</v>
      </c>
    </row>
    <row r="72" spans="1:13" ht="69" customHeight="1">
      <c r="A72" s="168" t="s">
        <v>153</v>
      </c>
      <c r="B72" s="191" t="s">
        <v>154</v>
      </c>
      <c r="C72" s="159">
        <v>96000</v>
      </c>
      <c r="D72" s="159"/>
      <c r="E72" s="159"/>
      <c r="F72" s="160"/>
      <c r="G72" s="159">
        <f t="shared" si="5"/>
        <v>0</v>
      </c>
      <c r="H72" s="159"/>
      <c r="I72" s="159"/>
      <c r="J72" s="159"/>
      <c r="K72" s="159"/>
      <c r="L72" s="159"/>
      <c r="M72" s="171">
        <f t="shared" si="1"/>
        <v>96000</v>
      </c>
    </row>
    <row r="73" spans="1:13" ht="72" customHeight="1">
      <c r="A73" s="168" t="s">
        <v>155</v>
      </c>
      <c r="B73" s="191" t="s">
        <v>156</v>
      </c>
      <c r="C73" s="159">
        <v>20000</v>
      </c>
      <c r="D73" s="159"/>
      <c r="E73" s="159"/>
      <c r="F73" s="160"/>
      <c r="G73" s="159"/>
      <c r="H73" s="159"/>
      <c r="I73" s="159"/>
      <c r="J73" s="159"/>
      <c r="K73" s="159"/>
      <c r="L73" s="159"/>
      <c r="M73" s="171">
        <f t="shared" si="1"/>
        <v>20000</v>
      </c>
    </row>
    <row r="74" spans="1:13" ht="78" customHeight="1">
      <c r="A74" s="168" t="s">
        <v>157</v>
      </c>
      <c r="B74" s="192" t="s">
        <v>158</v>
      </c>
      <c r="C74" s="159">
        <v>920000</v>
      </c>
      <c r="D74" s="159"/>
      <c r="E74" s="159"/>
      <c r="F74" s="160"/>
      <c r="G74" s="159">
        <f>F74-J74</f>
        <v>0</v>
      </c>
      <c r="H74" s="159"/>
      <c r="I74" s="159"/>
      <c r="J74" s="159"/>
      <c r="K74" s="159"/>
      <c r="L74" s="159"/>
      <c r="M74" s="171">
        <f t="shared" si="1"/>
        <v>920000</v>
      </c>
    </row>
    <row r="75" spans="1:13" ht="27" customHeight="1" hidden="1">
      <c r="A75" s="168"/>
      <c r="C75" s="160"/>
      <c r="D75" s="159"/>
      <c r="E75" s="159"/>
      <c r="F75" s="160"/>
      <c r="G75" s="159">
        <f>F75-J75</f>
        <v>0</v>
      </c>
      <c r="H75" s="159"/>
      <c r="I75" s="159"/>
      <c r="J75" s="159"/>
      <c r="K75" s="159"/>
      <c r="L75" s="159"/>
      <c r="M75" s="171">
        <f t="shared" si="1"/>
        <v>0</v>
      </c>
    </row>
    <row r="76" spans="1:15" ht="126" customHeight="1">
      <c r="A76" s="193" t="s">
        <v>159</v>
      </c>
      <c r="B76" s="408" t="s">
        <v>160</v>
      </c>
      <c r="C76" s="194">
        <v>700000</v>
      </c>
      <c r="D76" s="159"/>
      <c r="E76" s="159"/>
      <c r="F76" s="160"/>
      <c r="G76" s="159">
        <f>F76-J76</f>
        <v>0</v>
      </c>
      <c r="H76" s="159"/>
      <c r="I76" s="159"/>
      <c r="J76" s="159"/>
      <c r="K76" s="159"/>
      <c r="L76" s="159"/>
      <c r="M76" s="171">
        <f t="shared" si="1"/>
        <v>700000</v>
      </c>
      <c r="O76" s="185"/>
    </row>
    <row r="77" spans="1:15" ht="177" customHeight="1">
      <c r="A77" s="193" t="s">
        <v>161</v>
      </c>
      <c r="B77" s="408" t="s">
        <v>162</v>
      </c>
      <c r="C77" s="194">
        <v>778450</v>
      </c>
      <c r="D77" s="159"/>
      <c r="E77" s="159"/>
      <c r="F77" s="160"/>
      <c r="G77" s="159"/>
      <c r="H77" s="159"/>
      <c r="I77" s="159"/>
      <c r="J77" s="159"/>
      <c r="K77" s="159"/>
      <c r="L77" s="159"/>
      <c r="M77" s="171">
        <f t="shared" si="1"/>
        <v>778450</v>
      </c>
      <c r="O77" s="185"/>
    </row>
    <row r="78" spans="1:15" ht="69.75" customHeight="1">
      <c r="A78" s="193" t="s">
        <v>28</v>
      </c>
      <c r="B78" s="165" t="s">
        <v>29</v>
      </c>
      <c r="C78" s="160">
        <v>128754</v>
      </c>
      <c r="D78" s="159"/>
      <c r="E78" s="159"/>
      <c r="F78" s="160"/>
      <c r="G78" s="159">
        <f>F78-J78</f>
        <v>0</v>
      </c>
      <c r="H78" s="159"/>
      <c r="I78" s="159"/>
      <c r="J78" s="159"/>
      <c r="K78" s="159"/>
      <c r="L78" s="159"/>
      <c r="M78" s="171">
        <f t="shared" si="1"/>
        <v>128754</v>
      </c>
      <c r="O78" s="185"/>
    </row>
    <row r="79" spans="1:15" ht="75.75" customHeight="1">
      <c r="A79" s="193" t="s">
        <v>163</v>
      </c>
      <c r="B79" s="165" t="s">
        <v>164</v>
      </c>
      <c r="C79" s="159">
        <v>25000</v>
      </c>
      <c r="D79" s="159"/>
      <c r="E79" s="159"/>
      <c r="F79" s="160"/>
      <c r="G79" s="159"/>
      <c r="H79" s="159"/>
      <c r="I79" s="159"/>
      <c r="J79" s="159"/>
      <c r="K79" s="159"/>
      <c r="L79" s="159"/>
      <c r="M79" s="171">
        <f t="shared" si="1"/>
        <v>25000</v>
      </c>
      <c r="O79" s="185"/>
    </row>
    <row r="80" spans="1:15" ht="63.75" customHeight="1">
      <c r="A80" s="193" t="s">
        <v>453</v>
      </c>
      <c r="B80" s="165" t="s">
        <v>165</v>
      </c>
      <c r="C80" s="159">
        <v>4000</v>
      </c>
      <c r="D80" s="159"/>
      <c r="E80" s="159"/>
      <c r="F80" s="160"/>
      <c r="G80" s="159">
        <f>F80-J80</f>
        <v>0</v>
      </c>
      <c r="H80" s="159"/>
      <c r="I80" s="159"/>
      <c r="J80" s="159"/>
      <c r="K80" s="159"/>
      <c r="L80" s="159"/>
      <c r="M80" s="171">
        <f t="shared" si="1"/>
        <v>4000</v>
      </c>
      <c r="O80" s="185"/>
    </row>
    <row r="81" spans="1:13" ht="30.75" customHeight="1" hidden="1">
      <c r="A81" s="176"/>
      <c r="B81" s="165"/>
      <c r="C81" s="160"/>
      <c r="D81" s="159"/>
      <c r="E81" s="159"/>
      <c r="F81" s="160"/>
      <c r="G81" s="159"/>
      <c r="H81" s="159"/>
      <c r="I81" s="159"/>
      <c r="J81" s="159"/>
      <c r="K81" s="159"/>
      <c r="L81" s="159"/>
      <c r="M81" s="171">
        <f t="shared" si="1"/>
        <v>0</v>
      </c>
    </row>
    <row r="82" spans="1:13" ht="18" customHeight="1" hidden="1">
      <c r="A82" s="176" t="s">
        <v>166</v>
      </c>
      <c r="B82" s="165" t="s">
        <v>167</v>
      </c>
      <c r="C82" s="160"/>
      <c r="D82" s="159"/>
      <c r="E82" s="159"/>
      <c r="F82" s="160"/>
      <c r="G82" s="159"/>
      <c r="H82" s="159"/>
      <c r="I82" s="159"/>
      <c r="J82" s="159"/>
      <c r="K82" s="159"/>
      <c r="L82" s="159"/>
      <c r="M82" s="171">
        <f t="shared" si="1"/>
        <v>0</v>
      </c>
    </row>
    <row r="83" spans="1:13" ht="20.25" customHeight="1" hidden="1">
      <c r="A83" s="176">
        <v>90700</v>
      </c>
      <c r="B83" s="165" t="s">
        <v>168</v>
      </c>
      <c r="C83" s="160"/>
      <c r="D83" s="159"/>
      <c r="E83" s="159"/>
      <c r="F83" s="160"/>
      <c r="G83" s="159"/>
      <c r="H83" s="159"/>
      <c r="I83" s="159"/>
      <c r="J83" s="159"/>
      <c r="K83" s="159"/>
      <c r="L83" s="159"/>
      <c r="M83" s="171">
        <f t="shared" si="1"/>
        <v>0</v>
      </c>
    </row>
    <row r="84" spans="1:13" ht="20.25" customHeight="1" hidden="1">
      <c r="A84" s="176" t="s">
        <v>169</v>
      </c>
      <c r="B84" s="165" t="s">
        <v>165</v>
      </c>
      <c r="C84" s="160"/>
      <c r="D84" s="159"/>
      <c r="E84" s="159"/>
      <c r="F84" s="160"/>
      <c r="G84" s="159"/>
      <c r="H84" s="159"/>
      <c r="I84" s="159"/>
      <c r="J84" s="159"/>
      <c r="K84" s="159"/>
      <c r="L84" s="159"/>
      <c r="M84" s="171">
        <f aca="true" t="shared" si="6" ref="M84:M112">C84+F84</f>
        <v>0</v>
      </c>
    </row>
    <row r="85" spans="1:13" ht="29.25" customHeight="1" hidden="1">
      <c r="A85" s="176">
        <v>90901</v>
      </c>
      <c r="B85" s="165" t="s">
        <v>170</v>
      </c>
      <c r="C85" s="160"/>
      <c r="D85" s="159"/>
      <c r="E85" s="159"/>
      <c r="F85" s="160"/>
      <c r="G85" s="159"/>
      <c r="H85" s="159"/>
      <c r="I85" s="159"/>
      <c r="J85" s="159"/>
      <c r="K85" s="159"/>
      <c r="L85" s="159"/>
      <c r="M85" s="171">
        <f t="shared" si="6"/>
        <v>0</v>
      </c>
    </row>
    <row r="86" spans="1:13" s="132" customFormat="1" ht="114.75" customHeight="1">
      <c r="A86" s="193" t="s">
        <v>171</v>
      </c>
      <c r="B86" s="195" t="s">
        <v>172</v>
      </c>
      <c r="C86" s="160">
        <f>C88+C89+C98+C99+C100+C101</f>
        <v>201000</v>
      </c>
      <c r="D86" s="160">
        <f>D88+D89</f>
        <v>123000</v>
      </c>
      <c r="E86" s="160">
        <f>E88+E89</f>
        <v>11700</v>
      </c>
      <c r="F86" s="160">
        <f>F88+F89</f>
        <v>0</v>
      </c>
      <c r="G86" s="160">
        <f>F86-J86</f>
        <v>0</v>
      </c>
      <c r="H86" s="160"/>
      <c r="I86" s="160"/>
      <c r="J86" s="160"/>
      <c r="K86" s="160"/>
      <c r="L86" s="160"/>
      <c r="M86" s="171">
        <f t="shared" si="6"/>
        <v>201000</v>
      </c>
    </row>
    <row r="87" spans="1:13" ht="20.25" customHeight="1" hidden="1">
      <c r="A87" s="176">
        <v>91108</v>
      </c>
      <c r="B87" s="165" t="s">
        <v>173</v>
      </c>
      <c r="C87" s="160"/>
      <c r="D87" s="159"/>
      <c r="E87" s="159"/>
      <c r="F87" s="160"/>
      <c r="G87" s="159">
        <f>F87-J87</f>
        <v>0</v>
      </c>
      <c r="H87" s="159"/>
      <c r="I87" s="159"/>
      <c r="J87" s="159"/>
      <c r="K87" s="159"/>
      <c r="L87" s="159"/>
      <c r="M87" s="171">
        <f t="shared" si="6"/>
        <v>0</v>
      </c>
    </row>
    <row r="88" spans="1:13" ht="120" customHeight="1">
      <c r="A88" s="176" t="s">
        <v>174</v>
      </c>
      <c r="B88" s="165" t="s">
        <v>175</v>
      </c>
      <c r="C88" s="160">
        <v>187500</v>
      </c>
      <c r="D88" s="159">
        <v>123000</v>
      </c>
      <c r="E88" s="159">
        <v>11700</v>
      </c>
      <c r="F88" s="160"/>
      <c r="G88" s="159">
        <f>F88-J88</f>
        <v>0</v>
      </c>
      <c r="H88" s="159"/>
      <c r="I88" s="159"/>
      <c r="J88" s="159"/>
      <c r="K88" s="159"/>
      <c r="L88" s="159"/>
      <c r="M88" s="171">
        <f t="shared" si="6"/>
        <v>187500</v>
      </c>
    </row>
    <row r="89" spans="1:13" ht="123.75" customHeight="1">
      <c r="A89" s="176" t="s">
        <v>176</v>
      </c>
      <c r="B89" s="118" t="s">
        <v>177</v>
      </c>
      <c r="C89" s="159">
        <v>5000</v>
      </c>
      <c r="D89" s="159"/>
      <c r="E89" s="159"/>
      <c r="F89" s="160"/>
      <c r="G89" s="159">
        <f aca="true" t="shared" si="7" ref="G89:G102">F89-J89</f>
        <v>0</v>
      </c>
      <c r="H89" s="159"/>
      <c r="I89" s="159"/>
      <c r="J89" s="159"/>
      <c r="K89" s="159"/>
      <c r="L89" s="159"/>
      <c r="M89" s="171">
        <f t="shared" si="6"/>
        <v>5000</v>
      </c>
    </row>
    <row r="90" spans="1:13" ht="41.25" customHeight="1" hidden="1">
      <c r="A90" s="116">
        <v>91108</v>
      </c>
      <c r="B90" s="165" t="s">
        <v>173</v>
      </c>
      <c r="C90" s="160"/>
      <c r="D90" s="159"/>
      <c r="E90" s="159"/>
      <c r="F90" s="160"/>
      <c r="G90" s="159">
        <f t="shared" si="7"/>
        <v>0</v>
      </c>
      <c r="H90" s="159"/>
      <c r="I90" s="159"/>
      <c r="J90" s="159"/>
      <c r="K90" s="159"/>
      <c r="L90" s="159"/>
      <c r="M90" s="171">
        <f t="shared" si="6"/>
        <v>0</v>
      </c>
    </row>
    <row r="91" spans="1:13" ht="45.75" customHeight="1" hidden="1">
      <c r="A91" s="116" t="s">
        <v>178</v>
      </c>
      <c r="B91" s="118" t="s">
        <v>179</v>
      </c>
      <c r="C91" s="160"/>
      <c r="D91" s="159"/>
      <c r="E91" s="159"/>
      <c r="F91" s="160"/>
      <c r="G91" s="159">
        <f t="shared" si="7"/>
        <v>0</v>
      </c>
      <c r="H91" s="159"/>
      <c r="I91" s="159"/>
      <c r="J91" s="159"/>
      <c r="K91" s="159"/>
      <c r="L91" s="159"/>
      <c r="M91" s="171">
        <f t="shared" si="6"/>
        <v>0</v>
      </c>
    </row>
    <row r="92" spans="1:13" ht="45.75" customHeight="1" hidden="1">
      <c r="A92" s="116" t="s">
        <v>180</v>
      </c>
      <c r="B92" s="118" t="s">
        <v>181</v>
      </c>
      <c r="C92" s="160"/>
      <c r="D92" s="159"/>
      <c r="E92" s="159"/>
      <c r="F92" s="160"/>
      <c r="G92" s="159">
        <f t="shared" si="7"/>
        <v>0</v>
      </c>
      <c r="H92" s="159"/>
      <c r="I92" s="159"/>
      <c r="J92" s="159"/>
      <c r="K92" s="159"/>
      <c r="L92" s="159"/>
      <c r="M92" s="171">
        <f t="shared" si="6"/>
        <v>0</v>
      </c>
    </row>
    <row r="93" spans="1:13" ht="41.25" customHeight="1" hidden="1">
      <c r="A93" s="116" t="s">
        <v>182</v>
      </c>
      <c r="B93" s="118" t="s">
        <v>528</v>
      </c>
      <c r="C93" s="160"/>
      <c r="D93" s="159"/>
      <c r="E93" s="159"/>
      <c r="F93" s="160"/>
      <c r="G93" s="159">
        <f t="shared" si="7"/>
        <v>0</v>
      </c>
      <c r="H93" s="159"/>
      <c r="I93" s="159"/>
      <c r="J93" s="159"/>
      <c r="K93" s="159"/>
      <c r="L93" s="159"/>
      <c r="M93" s="171">
        <f t="shared" si="6"/>
        <v>0</v>
      </c>
    </row>
    <row r="94" spans="1:13" ht="45.75" customHeight="1" hidden="1">
      <c r="A94" s="116" t="s">
        <v>183</v>
      </c>
      <c r="B94" s="118" t="s">
        <v>184</v>
      </c>
      <c r="C94" s="160"/>
      <c r="D94" s="159"/>
      <c r="E94" s="159"/>
      <c r="F94" s="160"/>
      <c r="G94" s="159">
        <f t="shared" si="7"/>
        <v>0</v>
      </c>
      <c r="H94" s="159"/>
      <c r="I94" s="159"/>
      <c r="J94" s="159"/>
      <c r="K94" s="159"/>
      <c r="L94" s="159"/>
      <c r="M94" s="171">
        <f t="shared" si="6"/>
        <v>0</v>
      </c>
    </row>
    <row r="95" spans="1:13" ht="41.25" customHeight="1" hidden="1">
      <c r="A95" s="116">
        <v>91201</v>
      </c>
      <c r="B95" s="118" t="s">
        <v>185</v>
      </c>
      <c r="C95" s="160"/>
      <c r="D95" s="159"/>
      <c r="E95" s="159"/>
      <c r="F95" s="160"/>
      <c r="G95" s="159">
        <f t="shared" si="7"/>
        <v>0</v>
      </c>
      <c r="H95" s="159"/>
      <c r="I95" s="159"/>
      <c r="J95" s="159"/>
      <c r="K95" s="159"/>
      <c r="L95" s="159"/>
      <c r="M95" s="171">
        <f t="shared" si="6"/>
        <v>0</v>
      </c>
    </row>
    <row r="96" spans="1:13" ht="45.75" customHeight="1" hidden="1">
      <c r="A96" s="116" t="s">
        <v>186</v>
      </c>
      <c r="B96" s="118" t="s">
        <v>187</v>
      </c>
      <c r="C96" s="160"/>
      <c r="D96" s="159"/>
      <c r="E96" s="159"/>
      <c r="F96" s="160"/>
      <c r="G96" s="159">
        <f t="shared" si="7"/>
        <v>0</v>
      </c>
      <c r="H96" s="159"/>
      <c r="I96" s="159"/>
      <c r="J96" s="159"/>
      <c r="K96" s="159"/>
      <c r="L96" s="159"/>
      <c r="M96" s="171">
        <f t="shared" si="6"/>
        <v>0</v>
      </c>
    </row>
    <row r="97" spans="1:13" ht="45.75" customHeight="1" hidden="1">
      <c r="A97" s="116">
        <v>1</v>
      </c>
      <c r="B97" s="164">
        <v>2</v>
      </c>
      <c r="C97" s="130"/>
      <c r="D97" s="190"/>
      <c r="E97" s="190"/>
      <c r="F97" s="130"/>
      <c r="G97" s="159">
        <f t="shared" si="7"/>
        <v>0</v>
      </c>
      <c r="H97" s="190"/>
      <c r="I97" s="190"/>
      <c r="J97" s="190"/>
      <c r="K97" s="190"/>
      <c r="L97" s="190"/>
      <c r="M97" s="171">
        <f t="shared" si="6"/>
        <v>0</v>
      </c>
    </row>
    <row r="98" spans="1:13" ht="113.25" customHeight="1">
      <c r="A98" s="176" t="s">
        <v>188</v>
      </c>
      <c r="B98" s="184" t="s">
        <v>189</v>
      </c>
      <c r="C98" s="159">
        <v>3000</v>
      </c>
      <c r="D98" s="190"/>
      <c r="E98" s="190"/>
      <c r="F98" s="130"/>
      <c r="G98" s="159">
        <f t="shared" si="7"/>
        <v>0</v>
      </c>
      <c r="H98" s="190"/>
      <c r="I98" s="190"/>
      <c r="J98" s="190"/>
      <c r="K98" s="190"/>
      <c r="L98" s="190"/>
      <c r="M98" s="171">
        <f t="shared" si="6"/>
        <v>3000</v>
      </c>
    </row>
    <row r="99" spans="1:13" ht="119.25" customHeight="1">
      <c r="A99" s="176" t="s">
        <v>190</v>
      </c>
      <c r="B99" s="184" t="s">
        <v>191</v>
      </c>
      <c r="C99" s="159">
        <v>2500</v>
      </c>
      <c r="D99" s="190"/>
      <c r="E99" s="190"/>
      <c r="F99" s="130"/>
      <c r="G99" s="159">
        <f t="shared" si="7"/>
        <v>0</v>
      </c>
      <c r="H99" s="190"/>
      <c r="I99" s="190"/>
      <c r="J99" s="190"/>
      <c r="K99" s="190"/>
      <c r="L99" s="190"/>
      <c r="M99" s="171">
        <f t="shared" si="6"/>
        <v>2500</v>
      </c>
    </row>
    <row r="100" spans="1:13" ht="114" customHeight="1">
      <c r="A100" s="176" t="s">
        <v>192</v>
      </c>
      <c r="B100" s="184" t="s">
        <v>184</v>
      </c>
      <c r="C100" s="159">
        <v>3000</v>
      </c>
      <c r="D100" s="190"/>
      <c r="E100" s="190"/>
      <c r="F100" s="130"/>
      <c r="G100" s="159">
        <f t="shared" si="7"/>
        <v>0</v>
      </c>
      <c r="H100" s="190"/>
      <c r="I100" s="190"/>
      <c r="J100" s="190"/>
      <c r="K100" s="190"/>
      <c r="L100" s="190"/>
      <c r="M100" s="171">
        <f t="shared" si="6"/>
        <v>3000</v>
      </c>
    </row>
    <row r="101" spans="1:13" ht="186" customHeight="1" hidden="1">
      <c r="A101" s="176" t="s">
        <v>193</v>
      </c>
      <c r="B101" s="196" t="s">
        <v>194</v>
      </c>
      <c r="C101" s="159"/>
      <c r="D101" s="190"/>
      <c r="E101" s="190"/>
      <c r="F101" s="130"/>
      <c r="G101" s="159">
        <f t="shared" si="7"/>
        <v>0</v>
      </c>
      <c r="H101" s="190"/>
      <c r="I101" s="190"/>
      <c r="J101" s="190"/>
      <c r="K101" s="190"/>
      <c r="L101" s="190"/>
      <c r="M101" s="171">
        <f t="shared" si="6"/>
        <v>0</v>
      </c>
    </row>
    <row r="102" spans="1:13" ht="117" customHeight="1">
      <c r="A102" s="193" t="s">
        <v>195</v>
      </c>
      <c r="B102" s="118" t="s">
        <v>196</v>
      </c>
      <c r="C102" s="159">
        <v>2324500</v>
      </c>
      <c r="D102" s="159">
        <v>1578000</v>
      </c>
      <c r="E102" s="159">
        <v>141800</v>
      </c>
      <c r="F102" s="159">
        <v>245000</v>
      </c>
      <c r="G102" s="159">
        <f t="shared" si="7"/>
        <v>245000</v>
      </c>
      <c r="H102" s="159">
        <v>22000</v>
      </c>
      <c r="I102" s="159">
        <v>4000</v>
      </c>
      <c r="J102" s="159"/>
      <c r="K102" s="159"/>
      <c r="L102" s="159"/>
      <c r="M102" s="171">
        <f t="shared" si="6"/>
        <v>2569500</v>
      </c>
    </row>
    <row r="103" spans="1:13" ht="91.5" customHeight="1" hidden="1">
      <c r="A103" s="117" t="s">
        <v>197</v>
      </c>
      <c r="B103" s="165" t="s">
        <v>198</v>
      </c>
      <c r="C103" s="160"/>
      <c r="D103" s="159"/>
      <c r="E103" s="159"/>
      <c r="F103" s="160"/>
      <c r="G103" s="159"/>
      <c r="H103" s="159"/>
      <c r="I103" s="159"/>
      <c r="J103" s="159"/>
      <c r="K103" s="159"/>
      <c r="L103" s="159"/>
      <c r="M103" s="171">
        <f t="shared" si="6"/>
        <v>0</v>
      </c>
    </row>
    <row r="104" spans="1:13" ht="45.75" customHeight="1" hidden="1">
      <c r="A104" s="117">
        <v>91212</v>
      </c>
      <c r="B104" s="165" t="s">
        <v>199</v>
      </c>
      <c r="C104" s="160"/>
      <c r="D104" s="159"/>
      <c r="E104" s="159"/>
      <c r="F104" s="160"/>
      <c r="G104" s="159"/>
      <c r="H104" s="159"/>
      <c r="I104" s="159"/>
      <c r="J104" s="159"/>
      <c r="K104" s="159"/>
      <c r="L104" s="159"/>
      <c r="M104" s="171">
        <f t="shared" si="6"/>
        <v>0</v>
      </c>
    </row>
    <row r="105" spans="1:13" ht="45.75" customHeight="1" hidden="1">
      <c r="A105" s="117">
        <v>100000</v>
      </c>
      <c r="B105" s="165" t="s">
        <v>200</v>
      </c>
      <c r="C105" s="160"/>
      <c r="D105" s="159"/>
      <c r="E105" s="159"/>
      <c r="F105" s="160"/>
      <c r="G105" s="159"/>
      <c r="H105" s="159"/>
      <c r="I105" s="159"/>
      <c r="J105" s="159"/>
      <c r="K105" s="159"/>
      <c r="L105" s="159"/>
      <c r="M105" s="171">
        <f t="shared" si="6"/>
        <v>0</v>
      </c>
    </row>
    <row r="106" spans="1:13" ht="45.75" customHeight="1" hidden="1">
      <c r="A106" s="117">
        <v>100101</v>
      </c>
      <c r="B106" s="165" t="s">
        <v>201</v>
      </c>
      <c r="C106" s="160"/>
      <c r="D106" s="159"/>
      <c r="E106" s="159"/>
      <c r="F106" s="160"/>
      <c r="G106" s="159"/>
      <c r="H106" s="159"/>
      <c r="I106" s="159"/>
      <c r="J106" s="159"/>
      <c r="K106" s="159"/>
      <c r="L106" s="159"/>
      <c r="M106" s="171">
        <f t="shared" si="6"/>
        <v>0</v>
      </c>
    </row>
    <row r="107" spans="1:13" ht="45.75" customHeight="1" hidden="1">
      <c r="A107" s="117">
        <v>100102</v>
      </c>
      <c r="B107" s="165" t="s">
        <v>202</v>
      </c>
      <c r="C107" s="160"/>
      <c r="D107" s="159"/>
      <c r="E107" s="159"/>
      <c r="F107" s="160"/>
      <c r="G107" s="159"/>
      <c r="H107" s="159"/>
      <c r="I107" s="159"/>
      <c r="J107" s="159"/>
      <c r="K107" s="159"/>
      <c r="L107" s="159"/>
      <c r="M107" s="171">
        <f t="shared" si="6"/>
        <v>0</v>
      </c>
    </row>
    <row r="108" spans="1:13" ht="14.25" customHeight="1" hidden="1">
      <c r="A108" s="643">
        <v>100203</v>
      </c>
      <c r="B108" s="644" t="s">
        <v>203</v>
      </c>
      <c r="C108" s="654"/>
      <c r="D108" s="653"/>
      <c r="E108" s="653"/>
      <c r="F108" s="654"/>
      <c r="G108" s="653"/>
      <c r="H108" s="653"/>
      <c r="I108" s="653"/>
      <c r="J108" s="653"/>
      <c r="K108" s="159"/>
      <c r="L108" s="159"/>
      <c r="M108" s="171">
        <f t="shared" si="6"/>
        <v>0</v>
      </c>
    </row>
    <row r="109" spans="1:13" ht="44.25" customHeight="1" hidden="1">
      <c r="A109" s="643"/>
      <c r="B109" s="644"/>
      <c r="C109" s="654"/>
      <c r="D109" s="653"/>
      <c r="E109" s="653"/>
      <c r="F109" s="654"/>
      <c r="G109" s="653"/>
      <c r="H109" s="653"/>
      <c r="I109" s="653"/>
      <c r="J109" s="653"/>
      <c r="K109" s="159"/>
      <c r="L109" s="159"/>
      <c r="M109" s="171">
        <f t="shared" si="6"/>
        <v>0</v>
      </c>
    </row>
    <row r="110" spans="1:13" ht="236.25" customHeight="1">
      <c r="A110" s="193" t="s">
        <v>204</v>
      </c>
      <c r="B110" s="202" t="s">
        <v>205</v>
      </c>
      <c r="C110" s="159">
        <v>170000</v>
      </c>
      <c r="D110" s="159"/>
      <c r="E110" s="159"/>
      <c r="F110" s="160"/>
      <c r="G110" s="159"/>
      <c r="H110" s="159"/>
      <c r="I110" s="159"/>
      <c r="J110" s="159"/>
      <c r="K110" s="159"/>
      <c r="L110" s="159"/>
      <c r="M110" s="171">
        <f t="shared" si="6"/>
        <v>170000</v>
      </c>
    </row>
    <row r="111" spans="1:13" ht="123" customHeight="1">
      <c r="A111" s="193" t="s">
        <v>454</v>
      </c>
      <c r="B111" s="165" t="s">
        <v>1</v>
      </c>
      <c r="C111" s="159">
        <v>25000</v>
      </c>
      <c r="D111" s="159"/>
      <c r="E111" s="159"/>
      <c r="F111" s="160"/>
      <c r="G111" s="159"/>
      <c r="H111" s="159"/>
      <c r="I111" s="159"/>
      <c r="J111" s="159"/>
      <c r="K111" s="159"/>
      <c r="L111" s="159"/>
      <c r="M111" s="171">
        <f t="shared" si="6"/>
        <v>25000</v>
      </c>
    </row>
    <row r="112" spans="1:13" s="115" customFormat="1" ht="129.75" customHeight="1">
      <c r="A112" s="176" t="s">
        <v>206</v>
      </c>
      <c r="B112" s="197" t="s">
        <v>207</v>
      </c>
      <c r="C112" s="178">
        <v>3100000</v>
      </c>
      <c r="D112" s="198"/>
      <c r="E112" s="198"/>
      <c r="F112" s="199"/>
      <c r="G112" s="198"/>
      <c r="H112" s="198"/>
      <c r="I112" s="198"/>
      <c r="J112" s="198"/>
      <c r="K112" s="198"/>
      <c r="L112" s="198"/>
      <c r="M112" s="171">
        <f t="shared" si="6"/>
        <v>3100000</v>
      </c>
    </row>
    <row r="113" spans="1:13" s="138" customFormat="1" ht="72" customHeight="1" hidden="1">
      <c r="A113" s="121" t="s">
        <v>208</v>
      </c>
      <c r="B113" s="137" t="s">
        <v>200</v>
      </c>
      <c r="C113" s="122"/>
      <c r="D113" s="120"/>
      <c r="E113" s="120"/>
      <c r="F113" s="120">
        <f>F114</f>
        <v>0</v>
      </c>
      <c r="G113" s="200">
        <f aca="true" t="shared" si="8" ref="G113:G121">F113-J113</f>
        <v>0</v>
      </c>
      <c r="H113" s="120"/>
      <c r="I113" s="120"/>
      <c r="J113" s="120">
        <f>J114</f>
        <v>0</v>
      </c>
      <c r="K113" s="120"/>
      <c r="L113" s="120"/>
      <c r="M113" s="120">
        <f>C113+F113</f>
        <v>0</v>
      </c>
    </row>
    <row r="114" spans="1:13" s="115" customFormat="1" ht="303" customHeight="1" hidden="1">
      <c r="A114" s="176" t="s">
        <v>209</v>
      </c>
      <c r="B114" s="412" t="s">
        <v>210</v>
      </c>
      <c r="C114" s="181"/>
      <c r="D114" s="198"/>
      <c r="E114" s="198"/>
      <c r="F114" s="181"/>
      <c r="G114" s="178">
        <f t="shared" si="8"/>
        <v>0</v>
      </c>
      <c r="H114" s="198"/>
      <c r="I114" s="198"/>
      <c r="J114" s="198"/>
      <c r="K114" s="198"/>
      <c r="L114" s="198"/>
      <c r="M114" s="178">
        <f>C114+F114</f>
        <v>0</v>
      </c>
    </row>
    <row r="115" spans="1:13" s="138" customFormat="1" ht="76.5" customHeight="1">
      <c r="A115" s="123">
        <v>110000</v>
      </c>
      <c r="B115" s="137" t="s">
        <v>211</v>
      </c>
      <c r="C115" s="120">
        <f>C116+C117+C118+C119+C120+C121</f>
        <v>3540000</v>
      </c>
      <c r="D115" s="120">
        <f>D116+D117+D118+D119+D120+D121</f>
        <v>2180000</v>
      </c>
      <c r="E115" s="120">
        <f>E116+E117+E118+E119+E120+E121</f>
        <v>505035</v>
      </c>
      <c r="F115" s="120">
        <f>F116+F117+F118+F119+F120+F121</f>
        <v>186800</v>
      </c>
      <c r="G115" s="120">
        <f t="shared" si="8"/>
        <v>133100</v>
      </c>
      <c r="H115" s="120">
        <f>H116+H117+H118+H119+H120+H121</f>
        <v>52160</v>
      </c>
      <c r="I115" s="120">
        <f>I116+I117+I118+I119+I120+I121</f>
        <v>0</v>
      </c>
      <c r="J115" s="120">
        <f>J116+J117+J118+J119+J120+J121</f>
        <v>53700</v>
      </c>
      <c r="K115" s="120">
        <f>K116+K117+K118+K119+K120+K121</f>
        <v>35500</v>
      </c>
      <c r="L115" s="120">
        <f>L116+L117+L118+L119+L120+L121</f>
        <v>35500</v>
      </c>
      <c r="M115" s="120">
        <f>C115+F115</f>
        <v>3726800</v>
      </c>
    </row>
    <row r="116" spans="1:13" s="132" customFormat="1" ht="126" customHeight="1" hidden="1">
      <c r="A116" s="168" t="s">
        <v>212</v>
      </c>
      <c r="B116" s="165" t="s">
        <v>213</v>
      </c>
      <c r="C116" s="159"/>
      <c r="D116" s="160"/>
      <c r="E116" s="160"/>
      <c r="F116" s="160"/>
      <c r="G116" s="159">
        <f t="shared" si="8"/>
        <v>0</v>
      </c>
      <c r="H116" s="160"/>
      <c r="I116" s="160"/>
      <c r="J116" s="160"/>
      <c r="K116" s="160"/>
      <c r="L116" s="160"/>
      <c r="M116" s="171">
        <f aca="true" t="shared" si="9" ref="M116:M121">C116+F116</f>
        <v>0</v>
      </c>
    </row>
    <row r="117" spans="1:13" s="132" customFormat="1" ht="132" customHeight="1">
      <c r="A117" s="168" t="s">
        <v>214</v>
      </c>
      <c r="B117" s="165" t="s">
        <v>215</v>
      </c>
      <c r="C117" s="159">
        <v>3500</v>
      </c>
      <c r="D117" s="159"/>
      <c r="E117" s="159"/>
      <c r="F117" s="160"/>
      <c r="G117" s="159">
        <f t="shared" si="8"/>
        <v>0</v>
      </c>
      <c r="H117" s="159"/>
      <c r="I117" s="160"/>
      <c r="J117" s="159"/>
      <c r="K117" s="159"/>
      <c r="L117" s="159"/>
      <c r="M117" s="171">
        <f t="shared" si="9"/>
        <v>3500</v>
      </c>
    </row>
    <row r="118" spans="1:13" s="132" customFormat="1" ht="69.75" customHeight="1">
      <c r="A118" s="168" t="s">
        <v>216</v>
      </c>
      <c r="B118" s="165" t="s">
        <v>217</v>
      </c>
      <c r="C118" s="159">
        <v>1851077</v>
      </c>
      <c r="D118" s="159">
        <v>1279000</v>
      </c>
      <c r="E118" s="159">
        <v>97286</v>
      </c>
      <c r="F118" s="159">
        <v>19000</v>
      </c>
      <c r="G118" s="159">
        <f t="shared" si="8"/>
        <v>7800</v>
      </c>
      <c r="H118" s="159">
        <v>260</v>
      </c>
      <c r="I118" s="159"/>
      <c r="J118" s="159">
        <v>11200</v>
      </c>
      <c r="K118" s="159">
        <v>2000</v>
      </c>
      <c r="L118" s="159">
        <v>2000</v>
      </c>
      <c r="M118" s="171">
        <f t="shared" si="9"/>
        <v>1870077</v>
      </c>
    </row>
    <row r="119" spans="1:13" s="132" customFormat="1" ht="109.5" customHeight="1">
      <c r="A119" s="168" t="s">
        <v>218</v>
      </c>
      <c r="B119" s="202" t="s">
        <v>232</v>
      </c>
      <c r="C119" s="159">
        <v>906143</v>
      </c>
      <c r="D119" s="159">
        <v>366000</v>
      </c>
      <c r="E119" s="159">
        <v>376779</v>
      </c>
      <c r="F119" s="159">
        <v>130000</v>
      </c>
      <c r="G119" s="159">
        <f t="shared" si="8"/>
        <v>95000</v>
      </c>
      <c r="H119" s="159">
        <v>36400</v>
      </c>
      <c r="I119" s="159"/>
      <c r="J119" s="159">
        <v>35000</v>
      </c>
      <c r="K119" s="159">
        <v>30000</v>
      </c>
      <c r="L119" s="159">
        <v>30000</v>
      </c>
      <c r="M119" s="171">
        <f t="shared" si="9"/>
        <v>1036143</v>
      </c>
    </row>
    <row r="120" spans="1:13" s="132" customFormat="1" ht="58.5" customHeight="1">
      <c r="A120" s="168" t="s">
        <v>233</v>
      </c>
      <c r="B120" s="165" t="s">
        <v>234</v>
      </c>
      <c r="C120" s="159">
        <v>603487</v>
      </c>
      <c r="D120" s="159">
        <v>414000</v>
      </c>
      <c r="E120" s="159">
        <v>30970</v>
      </c>
      <c r="F120" s="159">
        <v>34300</v>
      </c>
      <c r="G120" s="159">
        <f t="shared" si="8"/>
        <v>30300</v>
      </c>
      <c r="H120" s="159">
        <v>15500</v>
      </c>
      <c r="I120" s="160"/>
      <c r="J120" s="159">
        <v>4000</v>
      </c>
      <c r="K120" s="159"/>
      <c r="L120" s="159"/>
      <c r="M120" s="171">
        <f t="shared" si="9"/>
        <v>637787</v>
      </c>
    </row>
    <row r="121" spans="1:13" s="132" customFormat="1" ht="69.75" customHeight="1">
      <c r="A121" s="168" t="s">
        <v>235</v>
      </c>
      <c r="B121" s="165" t="s">
        <v>236</v>
      </c>
      <c r="C121" s="159">
        <v>175793</v>
      </c>
      <c r="D121" s="159">
        <v>121000</v>
      </c>
      <c r="E121" s="160"/>
      <c r="F121" s="160">
        <v>3500</v>
      </c>
      <c r="G121" s="159">
        <f t="shared" si="8"/>
        <v>0</v>
      </c>
      <c r="H121" s="160"/>
      <c r="I121" s="160"/>
      <c r="J121" s="160">
        <v>3500</v>
      </c>
      <c r="K121" s="160">
        <v>3500</v>
      </c>
      <c r="L121" s="160">
        <v>3500</v>
      </c>
      <c r="M121" s="171">
        <f t="shared" si="9"/>
        <v>179293</v>
      </c>
    </row>
    <row r="122" spans="1:13" s="132" customFormat="1" ht="30" customHeight="1" hidden="1">
      <c r="A122" s="168"/>
      <c r="B122" s="165"/>
      <c r="C122" s="160"/>
      <c r="D122" s="160"/>
      <c r="E122" s="160"/>
      <c r="F122" s="160"/>
      <c r="G122" s="160"/>
      <c r="H122" s="160"/>
      <c r="I122" s="160"/>
      <c r="J122" s="160"/>
      <c r="K122" s="160"/>
      <c r="L122" s="160"/>
      <c r="M122" s="160"/>
    </row>
    <row r="123" spans="1:13" s="138" customFormat="1" ht="68.25" customHeight="1">
      <c r="A123" s="123">
        <v>120000</v>
      </c>
      <c r="B123" s="137" t="s">
        <v>237</v>
      </c>
      <c r="C123" s="120">
        <f>C125+C127</f>
        <v>30000</v>
      </c>
      <c r="D123" s="120">
        <f>D125+D127</f>
        <v>0</v>
      </c>
      <c r="E123" s="120">
        <f>E125+E127</f>
        <v>0</v>
      </c>
      <c r="F123" s="120">
        <f>F125+F127</f>
        <v>0</v>
      </c>
      <c r="G123" s="120">
        <f>F123-J123</f>
        <v>0</v>
      </c>
      <c r="H123" s="120">
        <f>H125+H127</f>
        <v>0</v>
      </c>
      <c r="I123" s="120">
        <f>I125+I127</f>
        <v>0</v>
      </c>
      <c r="J123" s="120">
        <f>J125+J127</f>
        <v>0</v>
      </c>
      <c r="K123" s="120">
        <f>K125+K127</f>
        <v>0</v>
      </c>
      <c r="L123" s="120">
        <f>L125+L127</f>
        <v>0</v>
      </c>
      <c r="M123" s="120">
        <f>C123+F123</f>
        <v>30000</v>
      </c>
    </row>
    <row r="124" spans="1:13" ht="61.5" hidden="1">
      <c r="A124" s="174"/>
      <c r="B124" s="175"/>
      <c r="C124" s="160"/>
      <c r="D124" s="159"/>
      <c r="E124" s="159"/>
      <c r="F124" s="160"/>
      <c r="G124" s="159"/>
      <c r="H124" s="159"/>
      <c r="I124" s="159"/>
      <c r="J124" s="159"/>
      <c r="K124" s="159"/>
      <c r="L124" s="159"/>
      <c r="M124" s="159"/>
    </row>
    <row r="125" spans="1:13" ht="57" customHeight="1">
      <c r="A125" s="164">
        <v>120201</v>
      </c>
      <c r="B125" s="165" t="s">
        <v>238</v>
      </c>
      <c r="C125" s="159">
        <v>30000</v>
      </c>
      <c r="D125" s="159"/>
      <c r="E125" s="159"/>
      <c r="F125" s="160"/>
      <c r="G125" s="159"/>
      <c r="H125" s="159"/>
      <c r="I125" s="159"/>
      <c r="J125" s="159"/>
      <c r="K125" s="159"/>
      <c r="L125" s="159"/>
      <c r="M125" s="171">
        <f aca="true" t="shared" si="10" ref="M125:M150">C125+F125</f>
        <v>30000</v>
      </c>
    </row>
    <row r="126" spans="1:13" ht="61.5" hidden="1">
      <c r="A126" s="164"/>
      <c r="B126" s="165"/>
      <c r="C126" s="160"/>
      <c r="D126" s="159"/>
      <c r="E126" s="159"/>
      <c r="F126" s="160"/>
      <c r="G126" s="159"/>
      <c r="H126" s="159"/>
      <c r="I126" s="159"/>
      <c r="J126" s="159"/>
      <c r="K126" s="159"/>
      <c r="L126" s="159"/>
      <c r="M126" s="159">
        <f t="shared" si="10"/>
        <v>0</v>
      </c>
    </row>
    <row r="127" spans="1:13" ht="3.75" customHeight="1" hidden="1">
      <c r="A127" s="164">
        <v>120300</v>
      </c>
      <c r="B127" s="165" t="s">
        <v>239</v>
      </c>
      <c r="C127" s="160"/>
      <c r="D127" s="159"/>
      <c r="E127" s="159"/>
      <c r="F127" s="160"/>
      <c r="G127" s="159"/>
      <c r="H127" s="159"/>
      <c r="I127" s="159"/>
      <c r="J127" s="159"/>
      <c r="K127" s="159"/>
      <c r="L127" s="159"/>
      <c r="M127" s="159">
        <f t="shared" si="10"/>
        <v>0</v>
      </c>
    </row>
    <row r="128" spans="1:13" s="138" customFormat="1" ht="69" customHeight="1">
      <c r="A128" s="123">
        <v>130000</v>
      </c>
      <c r="B128" s="137" t="s">
        <v>240</v>
      </c>
      <c r="C128" s="120">
        <f>C129+C130+C131</f>
        <v>592500</v>
      </c>
      <c r="D128" s="120">
        <f>D129+D130+D131</f>
        <v>320300</v>
      </c>
      <c r="E128" s="120">
        <f>E129+E130+E131</f>
        <v>119000</v>
      </c>
      <c r="F128" s="120"/>
      <c r="G128" s="120">
        <f>F128-J128</f>
        <v>0</v>
      </c>
      <c r="H128" s="120">
        <f>H129+H130+H131</f>
        <v>0</v>
      </c>
      <c r="I128" s="120">
        <f>I129+I130+I131</f>
        <v>0</v>
      </c>
      <c r="J128" s="120">
        <f>J129+J130+J131</f>
        <v>0</v>
      </c>
      <c r="K128" s="120">
        <f>K129+K130+K131</f>
        <v>0</v>
      </c>
      <c r="L128" s="120">
        <f>L129+L130+L131</f>
        <v>0</v>
      </c>
      <c r="M128" s="120">
        <f t="shared" si="10"/>
        <v>592500</v>
      </c>
    </row>
    <row r="129" spans="1:13" ht="63.75" customHeight="1">
      <c r="A129" s="116">
        <v>130102</v>
      </c>
      <c r="B129" s="165" t="s">
        <v>241</v>
      </c>
      <c r="C129" s="159">
        <v>30000</v>
      </c>
      <c r="D129" s="159"/>
      <c r="E129" s="159"/>
      <c r="F129" s="160"/>
      <c r="G129" s="159">
        <f>F129-J129</f>
        <v>0</v>
      </c>
      <c r="H129" s="159"/>
      <c r="I129" s="159"/>
      <c r="J129" s="159"/>
      <c r="K129" s="159"/>
      <c r="L129" s="159"/>
      <c r="M129" s="171">
        <f t="shared" si="10"/>
        <v>30000</v>
      </c>
    </row>
    <row r="130" spans="1:13" ht="122.25" customHeight="1">
      <c r="A130" s="116">
        <v>130107</v>
      </c>
      <c r="B130" s="165" t="s">
        <v>245</v>
      </c>
      <c r="C130" s="159">
        <v>562500</v>
      </c>
      <c r="D130" s="159">
        <v>320300</v>
      </c>
      <c r="E130" s="159">
        <v>119000</v>
      </c>
      <c r="F130" s="159"/>
      <c r="G130" s="159">
        <f>F130-J130</f>
        <v>0</v>
      </c>
      <c r="H130" s="159"/>
      <c r="I130" s="159"/>
      <c r="J130" s="159"/>
      <c r="K130" s="159"/>
      <c r="L130" s="159"/>
      <c r="M130" s="171">
        <f t="shared" si="10"/>
        <v>562500</v>
      </c>
    </row>
    <row r="131" spans="1:13" ht="123" customHeight="1" hidden="1">
      <c r="A131" s="116">
        <v>130204</v>
      </c>
      <c r="B131" s="165" t="s">
        <v>455</v>
      </c>
      <c r="C131" s="159"/>
      <c r="D131" s="159"/>
      <c r="E131" s="159"/>
      <c r="F131" s="160"/>
      <c r="G131" s="159">
        <f>F131-J131</f>
        <v>0</v>
      </c>
      <c r="H131" s="159"/>
      <c r="I131" s="159"/>
      <c r="J131" s="159"/>
      <c r="K131" s="159"/>
      <c r="L131" s="159"/>
      <c r="M131" s="171">
        <f t="shared" si="10"/>
        <v>0</v>
      </c>
    </row>
    <row r="132" spans="1:15" ht="11.25" customHeight="1" hidden="1">
      <c r="A132" s="164"/>
      <c r="B132" s="184"/>
      <c r="C132" s="160"/>
      <c r="D132" s="159"/>
      <c r="E132" s="159"/>
      <c r="F132" s="160"/>
      <c r="G132" s="159"/>
      <c r="H132" s="159"/>
      <c r="I132" s="159"/>
      <c r="J132" s="159"/>
      <c r="K132" s="159"/>
      <c r="L132" s="159"/>
      <c r="M132" s="159">
        <f t="shared" si="10"/>
        <v>0</v>
      </c>
      <c r="O132" s="185"/>
    </row>
    <row r="133" spans="1:13" ht="0.75" customHeight="1" hidden="1">
      <c r="A133" s="164"/>
      <c r="B133" s="201"/>
      <c r="C133" s="160"/>
      <c r="D133" s="159"/>
      <c r="E133" s="159"/>
      <c r="F133" s="160"/>
      <c r="G133" s="159">
        <f>F133-J133</f>
        <v>0</v>
      </c>
      <c r="H133" s="159"/>
      <c r="I133" s="159"/>
      <c r="J133" s="159"/>
      <c r="K133" s="159"/>
      <c r="L133" s="159"/>
      <c r="M133" s="159">
        <f t="shared" si="10"/>
        <v>0</v>
      </c>
    </row>
    <row r="134" spans="1:15" s="127" customFormat="1" ht="60" customHeight="1">
      <c r="A134" s="123">
        <v>150000</v>
      </c>
      <c r="B134" s="124" t="s">
        <v>246</v>
      </c>
      <c r="C134" s="125">
        <f>C135</f>
        <v>0</v>
      </c>
      <c r="D134" s="125">
        <f>D135</f>
        <v>0</v>
      </c>
      <c r="E134" s="125">
        <f>E135</f>
        <v>0</v>
      </c>
      <c r="F134" s="125">
        <f>F135</f>
        <v>2758900</v>
      </c>
      <c r="G134" s="126">
        <f>F134-J134</f>
        <v>0</v>
      </c>
      <c r="H134" s="125">
        <f>H135</f>
        <v>0</v>
      </c>
      <c r="I134" s="125">
        <f>I135</f>
        <v>0</v>
      </c>
      <c r="J134" s="125">
        <f>J135</f>
        <v>2758900</v>
      </c>
      <c r="K134" s="125">
        <f>K135</f>
        <v>2758900</v>
      </c>
      <c r="L134" s="125">
        <f>L135</f>
        <v>2758900</v>
      </c>
      <c r="M134" s="120">
        <f t="shared" si="10"/>
        <v>2758900</v>
      </c>
      <c r="O134" s="128"/>
    </row>
    <row r="135" spans="1:15" ht="66" customHeight="1">
      <c r="A135" s="116">
        <v>150101</v>
      </c>
      <c r="B135" s="202" t="s">
        <v>247</v>
      </c>
      <c r="C135" s="160"/>
      <c r="D135" s="159"/>
      <c r="E135" s="159"/>
      <c r="F135" s="159">
        <v>2758900</v>
      </c>
      <c r="G135" s="159">
        <f>F135-J135</f>
        <v>0</v>
      </c>
      <c r="H135" s="159"/>
      <c r="I135" s="159"/>
      <c r="J135" s="159">
        <v>2758900</v>
      </c>
      <c r="K135" s="159">
        <v>2758900</v>
      </c>
      <c r="L135" s="159">
        <v>2758900</v>
      </c>
      <c r="M135" s="171">
        <f t="shared" si="10"/>
        <v>2758900</v>
      </c>
      <c r="O135" s="185"/>
    </row>
    <row r="136" spans="1:15" s="132" customFormat="1" ht="117" customHeight="1">
      <c r="A136" s="129">
        <v>160000</v>
      </c>
      <c r="B136" s="141" t="s">
        <v>248</v>
      </c>
      <c r="C136" s="126">
        <f>C138</f>
        <v>0</v>
      </c>
      <c r="D136" s="126"/>
      <c r="E136" s="126"/>
      <c r="F136" s="126">
        <f>F137</f>
        <v>4500</v>
      </c>
      <c r="G136" s="126">
        <f>F136-J136</f>
        <v>4500</v>
      </c>
      <c r="H136" s="126"/>
      <c r="I136" s="126"/>
      <c r="J136" s="126"/>
      <c r="K136" s="126"/>
      <c r="L136" s="126"/>
      <c r="M136" s="126">
        <f t="shared" si="10"/>
        <v>4500</v>
      </c>
      <c r="O136" s="142"/>
    </row>
    <row r="137" spans="1:15" ht="69" customHeight="1">
      <c r="A137" s="119">
        <v>160101</v>
      </c>
      <c r="B137" s="203" t="s">
        <v>30</v>
      </c>
      <c r="C137" s="160"/>
      <c r="D137" s="159"/>
      <c r="E137" s="159"/>
      <c r="F137" s="160">
        <v>4500</v>
      </c>
      <c r="G137" s="159">
        <f>F137-J137</f>
        <v>4500</v>
      </c>
      <c r="H137" s="159"/>
      <c r="I137" s="159"/>
      <c r="J137" s="159"/>
      <c r="K137" s="159"/>
      <c r="L137" s="159"/>
      <c r="M137" s="159">
        <f t="shared" si="10"/>
        <v>4500</v>
      </c>
      <c r="O137" s="185"/>
    </row>
    <row r="138" spans="1:15" ht="123" customHeight="1" hidden="1">
      <c r="A138" s="119">
        <v>160903</v>
      </c>
      <c r="B138" s="203" t="s">
        <v>21</v>
      </c>
      <c r="C138" s="159"/>
      <c r="D138" s="159"/>
      <c r="E138" s="159"/>
      <c r="F138" s="160"/>
      <c r="G138" s="159"/>
      <c r="H138" s="159"/>
      <c r="I138" s="159"/>
      <c r="J138" s="159"/>
      <c r="K138" s="159"/>
      <c r="L138" s="159"/>
      <c r="M138" s="159"/>
      <c r="O138" s="185"/>
    </row>
    <row r="139" spans="1:15" s="138" customFormat="1" ht="111" customHeight="1">
      <c r="A139" s="123">
        <v>170000</v>
      </c>
      <c r="B139" s="137" t="s">
        <v>371</v>
      </c>
      <c r="C139" s="120">
        <f>C140+C141+C142</f>
        <v>684000</v>
      </c>
      <c r="D139" s="120">
        <f>D140+D141+D142</f>
        <v>0</v>
      </c>
      <c r="E139" s="120">
        <f>E140+E141+E142</f>
        <v>0</v>
      </c>
      <c r="F139" s="120">
        <f>F140+F141+F142</f>
        <v>0</v>
      </c>
      <c r="G139" s="120">
        <f aca="true" t="shared" si="11" ref="G139:G144">F139-J139</f>
        <v>0</v>
      </c>
      <c r="H139" s="120">
        <f>H140+H141+H142</f>
        <v>0</v>
      </c>
      <c r="I139" s="120">
        <f>I140+I141+I142</f>
        <v>0</v>
      </c>
      <c r="J139" s="120">
        <f>J140+J141+J142</f>
        <v>0</v>
      </c>
      <c r="K139" s="120">
        <f>K140+K141+K142</f>
        <v>0</v>
      </c>
      <c r="L139" s="120">
        <f>L140+L141+L142</f>
        <v>0</v>
      </c>
      <c r="M139" s="120">
        <f t="shared" si="10"/>
        <v>684000</v>
      </c>
      <c r="O139" s="139"/>
    </row>
    <row r="140" spans="1:13" ht="28.5" customHeight="1" hidden="1">
      <c r="A140" s="164">
        <v>170101</v>
      </c>
      <c r="B140" s="197" t="s">
        <v>249</v>
      </c>
      <c r="C140" s="160"/>
      <c r="D140" s="159"/>
      <c r="E140" s="159"/>
      <c r="F140" s="160"/>
      <c r="G140" s="159">
        <f t="shared" si="11"/>
        <v>0</v>
      </c>
      <c r="H140" s="159"/>
      <c r="I140" s="159"/>
      <c r="J140" s="159"/>
      <c r="K140" s="159"/>
      <c r="L140" s="159"/>
      <c r="M140" s="159">
        <f t="shared" si="10"/>
        <v>0</v>
      </c>
    </row>
    <row r="141" spans="1:13" ht="123" customHeight="1">
      <c r="A141" s="116">
        <v>170102</v>
      </c>
      <c r="B141" s="165" t="s">
        <v>250</v>
      </c>
      <c r="C141" s="159">
        <v>612000</v>
      </c>
      <c r="D141" s="159"/>
      <c r="E141" s="159"/>
      <c r="F141" s="160"/>
      <c r="G141" s="159">
        <f t="shared" si="11"/>
        <v>0</v>
      </c>
      <c r="H141" s="159"/>
      <c r="I141" s="159"/>
      <c r="J141" s="159"/>
      <c r="K141" s="159"/>
      <c r="L141" s="159"/>
      <c r="M141" s="171">
        <f t="shared" si="10"/>
        <v>612000</v>
      </c>
    </row>
    <row r="142" spans="1:13" ht="121.5" customHeight="1">
      <c r="A142" s="116">
        <v>170302</v>
      </c>
      <c r="B142" s="165" t="s">
        <v>251</v>
      </c>
      <c r="C142" s="159">
        <v>72000</v>
      </c>
      <c r="D142" s="159"/>
      <c r="E142" s="159"/>
      <c r="F142" s="160"/>
      <c r="G142" s="159">
        <f t="shared" si="11"/>
        <v>0</v>
      </c>
      <c r="H142" s="159"/>
      <c r="I142" s="159"/>
      <c r="J142" s="159"/>
      <c r="K142" s="159"/>
      <c r="L142" s="159"/>
      <c r="M142" s="171">
        <f t="shared" si="10"/>
        <v>72000</v>
      </c>
    </row>
    <row r="143" spans="1:13" s="135" customFormat="1" ht="63" customHeight="1">
      <c r="A143" s="143">
        <v>180000</v>
      </c>
      <c r="B143" s="134" t="s">
        <v>252</v>
      </c>
      <c r="C143" s="120">
        <f>C144+C145</f>
        <v>20000</v>
      </c>
      <c r="D143" s="120">
        <f>D144</f>
        <v>0</v>
      </c>
      <c r="E143" s="120">
        <f>E144</f>
        <v>0</v>
      </c>
      <c r="F143" s="120">
        <f>F144+F145</f>
        <v>0</v>
      </c>
      <c r="G143" s="120">
        <f t="shared" si="11"/>
        <v>0</v>
      </c>
      <c r="H143" s="120">
        <f>H144</f>
        <v>0</v>
      </c>
      <c r="I143" s="120">
        <f>I144</f>
        <v>0</v>
      </c>
      <c r="J143" s="120">
        <f>J144+J145</f>
        <v>0</v>
      </c>
      <c r="K143" s="120">
        <f>K144+K145</f>
        <v>0</v>
      </c>
      <c r="L143" s="120">
        <f>L144+L145</f>
        <v>0</v>
      </c>
      <c r="M143" s="120">
        <f t="shared" si="10"/>
        <v>20000</v>
      </c>
    </row>
    <row r="144" spans="1:13" ht="93" customHeight="1">
      <c r="A144" s="164">
        <v>180404</v>
      </c>
      <c r="B144" s="197" t="s">
        <v>2</v>
      </c>
      <c r="C144" s="159">
        <v>20000</v>
      </c>
      <c r="D144" s="159"/>
      <c r="E144" s="159"/>
      <c r="F144" s="160"/>
      <c r="G144" s="159">
        <f t="shared" si="11"/>
        <v>0</v>
      </c>
      <c r="H144" s="159"/>
      <c r="I144" s="159"/>
      <c r="J144" s="159"/>
      <c r="K144" s="159"/>
      <c r="L144" s="159"/>
      <c r="M144" s="171">
        <f t="shared" si="10"/>
        <v>20000</v>
      </c>
    </row>
    <row r="145" spans="1:13" ht="117" customHeight="1" hidden="1">
      <c r="A145" s="164">
        <v>180409</v>
      </c>
      <c r="B145" s="197" t="s">
        <v>253</v>
      </c>
      <c r="C145" s="160"/>
      <c r="D145" s="159"/>
      <c r="E145" s="159"/>
      <c r="F145" s="160"/>
      <c r="G145" s="159"/>
      <c r="H145" s="159"/>
      <c r="I145" s="159"/>
      <c r="J145" s="159"/>
      <c r="K145" s="159"/>
      <c r="L145" s="159"/>
      <c r="M145" s="159">
        <f t="shared" si="10"/>
        <v>0</v>
      </c>
    </row>
    <row r="146" spans="1:13" s="135" customFormat="1" ht="135" customHeight="1">
      <c r="A146" s="123">
        <v>210000</v>
      </c>
      <c r="B146" s="137" t="s">
        <v>254</v>
      </c>
      <c r="C146" s="120">
        <f>C147</f>
        <v>13500</v>
      </c>
      <c r="D146" s="120">
        <f>D147</f>
        <v>0</v>
      </c>
      <c r="E146" s="120">
        <f>E147</f>
        <v>0</v>
      </c>
      <c r="F146" s="120">
        <f>F147</f>
        <v>0</v>
      </c>
      <c r="G146" s="120">
        <f>F146-J146</f>
        <v>0</v>
      </c>
      <c r="H146" s="120">
        <f>H147</f>
        <v>0</v>
      </c>
      <c r="I146" s="120">
        <f>I147</f>
        <v>0</v>
      </c>
      <c r="J146" s="120">
        <f>J147</f>
        <v>0</v>
      </c>
      <c r="K146" s="120">
        <f>K147</f>
        <v>0</v>
      </c>
      <c r="L146" s="120">
        <f>L147</f>
        <v>0</v>
      </c>
      <c r="M146" s="120">
        <f t="shared" si="10"/>
        <v>13500</v>
      </c>
    </row>
    <row r="147" spans="1:13" ht="135" customHeight="1">
      <c r="A147" s="116">
        <v>210105</v>
      </c>
      <c r="B147" s="165" t="s">
        <v>7</v>
      </c>
      <c r="C147" s="159">
        <v>13500</v>
      </c>
      <c r="D147" s="159"/>
      <c r="E147" s="159"/>
      <c r="F147" s="160"/>
      <c r="G147" s="159">
        <f>F147-J147</f>
        <v>0</v>
      </c>
      <c r="H147" s="159"/>
      <c r="I147" s="159"/>
      <c r="J147" s="159"/>
      <c r="K147" s="159"/>
      <c r="L147" s="159"/>
      <c r="M147" s="171">
        <f t="shared" si="10"/>
        <v>13500</v>
      </c>
    </row>
    <row r="148" spans="1:13" ht="32.25" customHeight="1" hidden="1">
      <c r="A148" s="174">
        <v>240601</v>
      </c>
      <c r="B148" s="175" t="s">
        <v>255</v>
      </c>
      <c r="C148" s="160"/>
      <c r="D148" s="159"/>
      <c r="E148" s="159"/>
      <c r="F148" s="160"/>
      <c r="G148" s="159"/>
      <c r="H148" s="159"/>
      <c r="I148" s="159"/>
      <c r="J148" s="159"/>
      <c r="K148" s="159"/>
      <c r="L148" s="159"/>
      <c r="M148" s="159">
        <f t="shared" si="10"/>
        <v>0</v>
      </c>
    </row>
    <row r="149" spans="1:13" ht="44.25" customHeight="1" hidden="1">
      <c r="A149" s="204">
        <v>240603</v>
      </c>
      <c r="B149" s="205" t="s">
        <v>256</v>
      </c>
      <c r="C149" s="160"/>
      <c r="D149" s="159"/>
      <c r="E149" s="159"/>
      <c r="F149" s="160"/>
      <c r="G149" s="159"/>
      <c r="H149" s="159"/>
      <c r="I149" s="159"/>
      <c r="J149" s="159"/>
      <c r="K149" s="159"/>
      <c r="L149" s="159"/>
      <c r="M149" s="159">
        <f t="shared" si="10"/>
        <v>0</v>
      </c>
    </row>
    <row r="150" spans="1:13" ht="61.5" hidden="1">
      <c r="A150" s="204">
        <v>240604</v>
      </c>
      <c r="B150" s="206" t="s">
        <v>257</v>
      </c>
      <c r="C150" s="207"/>
      <c r="D150" s="159"/>
      <c r="E150" s="159"/>
      <c r="F150" s="160"/>
      <c r="G150" s="159"/>
      <c r="H150" s="159"/>
      <c r="I150" s="159"/>
      <c r="J150" s="159"/>
      <c r="K150" s="159"/>
      <c r="L150" s="159"/>
      <c r="M150" s="159">
        <f t="shared" si="10"/>
        <v>0</v>
      </c>
    </row>
    <row r="151" spans="1:13" ht="123" hidden="1">
      <c r="A151" s="164">
        <v>210105</v>
      </c>
      <c r="B151" s="165" t="s">
        <v>258</v>
      </c>
      <c r="C151" s="160"/>
      <c r="D151" s="159"/>
      <c r="E151" s="159"/>
      <c r="F151" s="160"/>
      <c r="G151" s="159"/>
      <c r="H151" s="159"/>
      <c r="I151" s="159"/>
      <c r="J151" s="159"/>
      <c r="K151" s="159"/>
      <c r="L151" s="159"/>
      <c r="M151" s="159"/>
    </row>
    <row r="152" spans="1:13" ht="61.5" hidden="1">
      <c r="A152" s="164">
        <v>210110</v>
      </c>
      <c r="B152" s="165" t="s">
        <v>259</v>
      </c>
      <c r="C152" s="160"/>
      <c r="D152" s="159"/>
      <c r="E152" s="159"/>
      <c r="F152" s="160"/>
      <c r="G152" s="159"/>
      <c r="H152" s="159"/>
      <c r="I152" s="159"/>
      <c r="J152" s="159"/>
      <c r="K152" s="159"/>
      <c r="L152" s="159"/>
      <c r="M152" s="159"/>
    </row>
    <row r="153" spans="1:13" ht="61.5" hidden="1">
      <c r="A153" s="164">
        <v>230000</v>
      </c>
      <c r="B153" s="165" t="s">
        <v>260</v>
      </c>
      <c r="C153" s="160"/>
      <c r="D153" s="159"/>
      <c r="E153" s="159"/>
      <c r="F153" s="160"/>
      <c r="G153" s="159"/>
      <c r="H153" s="159"/>
      <c r="I153" s="159"/>
      <c r="J153" s="159"/>
      <c r="K153" s="159"/>
      <c r="L153" s="159"/>
      <c r="M153" s="159"/>
    </row>
    <row r="154" spans="1:13" ht="61.5" hidden="1">
      <c r="A154" s="164">
        <v>230100</v>
      </c>
      <c r="B154" s="165" t="s">
        <v>261</v>
      </c>
      <c r="C154" s="160"/>
      <c r="D154" s="159"/>
      <c r="E154" s="159"/>
      <c r="F154" s="160"/>
      <c r="G154" s="159"/>
      <c r="H154" s="159"/>
      <c r="I154" s="159"/>
      <c r="J154" s="159"/>
      <c r="K154" s="159"/>
      <c r="L154" s="159"/>
      <c r="M154" s="159"/>
    </row>
    <row r="155" spans="1:13" ht="61.5" hidden="1">
      <c r="A155" s="164">
        <v>1</v>
      </c>
      <c r="B155" s="164">
        <v>2</v>
      </c>
      <c r="C155" s="130"/>
      <c r="D155" s="190"/>
      <c r="E155" s="190"/>
      <c r="F155" s="130"/>
      <c r="G155" s="190"/>
      <c r="H155" s="190"/>
      <c r="I155" s="190"/>
      <c r="J155" s="190"/>
      <c r="K155" s="190"/>
      <c r="L155" s="190"/>
      <c r="M155" s="190"/>
    </row>
    <row r="156" spans="1:13" ht="61.5" hidden="1">
      <c r="A156" s="164">
        <v>230200</v>
      </c>
      <c r="B156" s="165" t="s">
        <v>262</v>
      </c>
      <c r="C156" s="160"/>
      <c r="D156" s="159"/>
      <c r="E156" s="159"/>
      <c r="F156" s="160"/>
      <c r="G156" s="159"/>
      <c r="H156" s="159"/>
      <c r="I156" s="159"/>
      <c r="J156" s="159"/>
      <c r="K156" s="159"/>
      <c r="L156" s="159"/>
      <c r="M156" s="159"/>
    </row>
    <row r="157" spans="1:13" s="135" customFormat="1" ht="84.75" customHeight="1">
      <c r="A157" s="123">
        <v>250000</v>
      </c>
      <c r="B157" s="137" t="s">
        <v>263</v>
      </c>
      <c r="C157" s="120">
        <f>C158+C159+C162+C160</f>
        <v>176000</v>
      </c>
      <c r="D157" s="120">
        <f>D158+D159+D162</f>
        <v>0</v>
      </c>
      <c r="E157" s="120">
        <f>E158+E159+E162</f>
        <v>0</v>
      </c>
      <c r="F157" s="120">
        <f>F158+F159+F162</f>
        <v>0</v>
      </c>
      <c r="G157" s="120">
        <f>F157-J157</f>
        <v>0</v>
      </c>
      <c r="H157" s="120">
        <f>H158+H159+H162</f>
        <v>0</v>
      </c>
      <c r="I157" s="120">
        <f>I158+I159+I162</f>
        <v>0</v>
      </c>
      <c r="J157" s="120">
        <f>J158+J159+J162</f>
        <v>0</v>
      </c>
      <c r="K157" s="120">
        <f>K158+K159+K162</f>
        <v>0</v>
      </c>
      <c r="L157" s="120">
        <f>L158+L159+L162</f>
        <v>0</v>
      </c>
      <c r="M157" s="120">
        <f>C157+F157</f>
        <v>176000</v>
      </c>
    </row>
    <row r="158" spans="1:13" s="132" customFormat="1" ht="57" customHeight="1">
      <c r="A158" s="164">
        <v>250102</v>
      </c>
      <c r="B158" s="170" t="s">
        <v>264</v>
      </c>
      <c r="C158" s="159">
        <v>50000</v>
      </c>
      <c r="D158" s="159"/>
      <c r="E158" s="159"/>
      <c r="F158" s="160"/>
      <c r="G158" s="159">
        <f>F158-J158</f>
        <v>0</v>
      </c>
      <c r="H158" s="159"/>
      <c r="I158" s="159"/>
      <c r="J158" s="159"/>
      <c r="K158" s="159"/>
      <c r="L158" s="159"/>
      <c r="M158" s="171">
        <f aca="true" t="shared" si="12" ref="M158:M163">C158+F158</f>
        <v>50000</v>
      </c>
    </row>
    <row r="159" spans="1:13" s="132" customFormat="1" ht="108" customHeight="1" hidden="1">
      <c r="A159" s="116">
        <v>250203</v>
      </c>
      <c r="B159" s="170" t="s">
        <v>265</v>
      </c>
      <c r="C159" s="173"/>
      <c r="D159" s="159"/>
      <c r="E159" s="159"/>
      <c r="F159" s="160"/>
      <c r="G159" s="159">
        <f>F159-J159</f>
        <v>0</v>
      </c>
      <c r="H159" s="159"/>
      <c r="I159" s="159"/>
      <c r="J159" s="159"/>
      <c r="K159" s="159"/>
      <c r="L159" s="159"/>
      <c r="M159" s="171">
        <f t="shared" si="12"/>
        <v>0</v>
      </c>
    </row>
    <row r="160" spans="1:13" s="132" customFormat="1" ht="99" customHeight="1" hidden="1">
      <c r="A160" s="116">
        <v>250306</v>
      </c>
      <c r="B160" s="170" t="s">
        <v>269</v>
      </c>
      <c r="C160" s="208"/>
      <c r="D160" s="159"/>
      <c r="E160" s="159"/>
      <c r="F160" s="160"/>
      <c r="G160" s="159"/>
      <c r="H160" s="159"/>
      <c r="I160" s="159"/>
      <c r="J160" s="159"/>
      <c r="K160" s="159"/>
      <c r="L160" s="159"/>
      <c r="M160" s="171">
        <f t="shared" si="12"/>
        <v>0</v>
      </c>
    </row>
    <row r="161" spans="1:13" s="132" customFormat="1" ht="108" customHeight="1" hidden="1">
      <c r="A161" s="116"/>
      <c r="B161" s="659"/>
      <c r="C161" s="660"/>
      <c r="D161" s="159"/>
      <c r="E161" s="159"/>
      <c r="F161" s="160"/>
      <c r="G161" s="159"/>
      <c r="H161" s="159"/>
      <c r="I161" s="159"/>
      <c r="J161" s="159"/>
      <c r="K161" s="159"/>
      <c r="L161" s="159"/>
      <c r="M161" s="171">
        <f t="shared" si="12"/>
        <v>0</v>
      </c>
    </row>
    <row r="162" spans="1:13" s="132" customFormat="1" ht="59.25" customHeight="1">
      <c r="A162" s="164">
        <v>250404</v>
      </c>
      <c r="B162" s="170" t="s">
        <v>528</v>
      </c>
      <c r="C162" s="159">
        <v>126000</v>
      </c>
      <c r="D162" s="159"/>
      <c r="E162" s="159"/>
      <c r="F162" s="159"/>
      <c r="G162" s="159">
        <f>F162-J162</f>
        <v>0</v>
      </c>
      <c r="H162" s="159"/>
      <c r="I162" s="159"/>
      <c r="J162" s="159"/>
      <c r="K162" s="159"/>
      <c r="L162" s="159"/>
      <c r="M162" s="171">
        <f t="shared" si="12"/>
        <v>126000</v>
      </c>
    </row>
    <row r="163" spans="1:15" s="144" customFormat="1" ht="84" customHeight="1">
      <c r="A163" s="661" t="s">
        <v>476</v>
      </c>
      <c r="B163" s="662"/>
      <c r="C163" s="130">
        <f>C18+C31+C42+C49+C115+C123+C128+C134+C139+C143+C146+C157+C136</f>
        <v>73321864</v>
      </c>
      <c r="D163" s="130">
        <f>D18+D31+D42+D49+D115+D123+D128+D134+D139+D143+D146+D157</f>
        <v>28597800</v>
      </c>
      <c r="E163" s="130">
        <f>E18+E31+E42+E49+E115+E123+E128+E134+E139+E143+E146+E157</f>
        <v>6264566</v>
      </c>
      <c r="F163" s="130">
        <f>F18+F31+F42+F49+F113+F115+F123+F128+F134+F136+F139+F157</f>
        <v>4120750</v>
      </c>
      <c r="G163" s="130">
        <f>F163-J163</f>
        <v>751150</v>
      </c>
      <c r="H163" s="130">
        <f>H18+H31+H42+H49+H115+H123+H128+H134+H139+H143+H146+H157</f>
        <v>74160</v>
      </c>
      <c r="I163" s="130">
        <f>I18+I31+I42+I49+I115+I123+I128+I134+I139+I143+I146+I157</f>
        <v>5800</v>
      </c>
      <c r="J163" s="130">
        <f>J18+J31+J42+J49+J115+J123+J128+J134+J139+J143+J146+J157+J113</f>
        <v>3369600</v>
      </c>
      <c r="K163" s="130">
        <f>K18+K31+K42+K49+K115+K123+K128+K134+K139+K143+K146+K157+K113</f>
        <v>3332400</v>
      </c>
      <c r="L163" s="130">
        <f>L18+L31+L42+L49+L115+L123+L128+L134+L139+L143+L146+L157+L113</f>
        <v>3332400</v>
      </c>
      <c r="M163" s="131">
        <f t="shared" si="12"/>
        <v>77442614</v>
      </c>
      <c r="O163" s="145"/>
    </row>
    <row r="164" spans="1:13" ht="61.5" hidden="1">
      <c r="A164" s="164"/>
      <c r="B164" s="170"/>
      <c r="C164" s="209"/>
      <c r="D164" s="159"/>
      <c r="E164" s="159"/>
      <c r="F164" s="160"/>
      <c r="G164" s="159"/>
      <c r="H164" s="159"/>
      <c r="I164" s="159"/>
      <c r="J164" s="159"/>
      <c r="K164" s="159"/>
      <c r="L164" s="159"/>
      <c r="M164" s="159"/>
    </row>
    <row r="165" spans="1:13" ht="40.5" customHeight="1" hidden="1">
      <c r="A165" s="647"/>
      <c r="B165" s="648"/>
      <c r="C165" s="651"/>
      <c r="D165" s="655"/>
      <c r="E165" s="655"/>
      <c r="F165" s="657"/>
      <c r="G165" s="655"/>
      <c r="H165" s="655"/>
      <c r="I165" s="655"/>
      <c r="J165" s="655"/>
      <c r="K165" s="210"/>
      <c r="L165" s="210"/>
      <c r="M165" s="655"/>
    </row>
    <row r="166" spans="1:13" ht="12.75" customHeight="1" hidden="1">
      <c r="A166" s="649"/>
      <c r="B166" s="650"/>
      <c r="C166" s="652"/>
      <c r="D166" s="656"/>
      <c r="E166" s="656"/>
      <c r="F166" s="658"/>
      <c r="G166" s="656"/>
      <c r="H166" s="656"/>
      <c r="I166" s="656"/>
      <c r="J166" s="656"/>
      <c r="K166" s="211"/>
      <c r="L166" s="211"/>
      <c r="M166" s="656"/>
    </row>
    <row r="167" spans="1:13" s="135" customFormat="1" ht="81.75" customHeight="1">
      <c r="A167" s="665" t="s">
        <v>479</v>
      </c>
      <c r="B167" s="666"/>
      <c r="C167" s="120">
        <f>C169+C173+C175+C184+C174</f>
        <v>14548691</v>
      </c>
      <c r="D167" s="120">
        <f>D169+D173+D175+D176+D177+D178+D180+D181</f>
        <v>0</v>
      </c>
      <c r="E167" s="120">
        <f>E169+E173+E175+E176+E177+E178+E180+E181</f>
        <v>0</v>
      </c>
      <c r="F167" s="120">
        <f>F169+F173+F175+F184+F174</f>
        <v>545900</v>
      </c>
      <c r="G167" s="120">
        <f>F167-J167</f>
        <v>545900</v>
      </c>
      <c r="H167" s="120">
        <f>H169+H173+H175+H176+H177+H178+H180+H181</f>
        <v>0</v>
      </c>
      <c r="I167" s="120">
        <f>I169+I173+I175+I176+I177+I178+I180+I181</f>
        <v>0</v>
      </c>
      <c r="J167" s="120">
        <f>J169+J173+J175+J176+J177+J178+J180+J181</f>
        <v>0</v>
      </c>
      <c r="K167" s="120">
        <f>K169+K173+K175+K176+K177+K178+K180+K181</f>
        <v>0</v>
      </c>
      <c r="L167" s="120">
        <f>L169+L173+L175+L176+L177+L178+L180+L181</f>
        <v>0</v>
      </c>
      <c r="M167" s="120">
        <f>C167+F167</f>
        <v>15094591</v>
      </c>
    </row>
    <row r="168" spans="1:13" s="148" customFormat="1" ht="3.75" customHeight="1">
      <c r="A168" s="212"/>
      <c r="B168" s="146"/>
      <c r="C168" s="147"/>
      <c r="D168" s="131"/>
      <c r="E168" s="131"/>
      <c r="F168" s="131"/>
      <c r="G168" s="131"/>
      <c r="H168" s="131"/>
      <c r="I168" s="131"/>
      <c r="J168" s="131"/>
      <c r="K168" s="131"/>
      <c r="L168" s="131"/>
      <c r="M168" s="131"/>
    </row>
    <row r="169" spans="1:15" ht="223.5" customHeight="1">
      <c r="A169" s="667">
        <v>250311</v>
      </c>
      <c r="B169" s="670" t="s">
        <v>270</v>
      </c>
      <c r="C169" s="682">
        <v>2981591</v>
      </c>
      <c r="D169" s="682"/>
      <c r="E169" s="682"/>
      <c r="F169" s="664"/>
      <c r="G169" s="186">
        <f aca="true" t="shared" si="13" ref="G169:G193">F169-J169</f>
        <v>0</v>
      </c>
      <c r="H169" s="682"/>
      <c r="I169" s="682"/>
      <c r="J169" s="682"/>
      <c r="K169" s="186"/>
      <c r="L169" s="186"/>
      <c r="M169" s="171">
        <f aca="true" t="shared" si="14" ref="M169:M192">C169+F169</f>
        <v>2981591</v>
      </c>
      <c r="O169" s="185"/>
    </row>
    <row r="170" spans="1:13" ht="15" customHeight="1" hidden="1">
      <c r="A170" s="668"/>
      <c r="B170" s="671"/>
      <c r="C170" s="682"/>
      <c r="D170" s="682"/>
      <c r="E170" s="682"/>
      <c r="F170" s="664"/>
      <c r="G170" s="186">
        <f t="shared" si="13"/>
        <v>0</v>
      </c>
      <c r="H170" s="682"/>
      <c r="I170" s="682"/>
      <c r="J170" s="682"/>
      <c r="K170" s="186"/>
      <c r="L170" s="186"/>
      <c r="M170" s="171">
        <f t="shared" si="14"/>
        <v>0</v>
      </c>
    </row>
    <row r="171" spans="1:13" ht="75" customHeight="1" hidden="1">
      <c r="A171" s="668"/>
      <c r="B171" s="671"/>
      <c r="C171" s="682"/>
      <c r="D171" s="682"/>
      <c r="E171" s="682"/>
      <c r="F171" s="664"/>
      <c r="G171" s="186">
        <f t="shared" si="13"/>
        <v>0</v>
      </c>
      <c r="H171" s="682"/>
      <c r="I171" s="682"/>
      <c r="J171" s="682"/>
      <c r="K171" s="186"/>
      <c r="L171" s="186"/>
      <c r="M171" s="171">
        <f t="shared" si="14"/>
        <v>0</v>
      </c>
    </row>
    <row r="172" spans="1:13" ht="99" customHeight="1" hidden="1">
      <c r="A172" s="669"/>
      <c r="B172" s="672"/>
      <c r="C172" s="682"/>
      <c r="D172" s="682"/>
      <c r="E172" s="682"/>
      <c r="F172" s="664"/>
      <c r="G172" s="186">
        <f t="shared" si="13"/>
        <v>0</v>
      </c>
      <c r="H172" s="682"/>
      <c r="I172" s="682"/>
      <c r="J172" s="682"/>
      <c r="K172" s="186"/>
      <c r="L172" s="186"/>
      <c r="M172" s="171">
        <f t="shared" si="14"/>
        <v>0</v>
      </c>
    </row>
    <row r="173" spans="1:13" ht="330" customHeight="1" hidden="1">
      <c r="A173" s="116">
        <v>250312</v>
      </c>
      <c r="B173" s="170" t="s">
        <v>272</v>
      </c>
      <c r="C173" s="178"/>
      <c r="D173" s="178"/>
      <c r="E173" s="178"/>
      <c r="F173" s="181"/>
      <c r="G173" s="178">
        <f t="shared" si="13"/>
        <v>0</v>
      </c>
      <c r="H173" s="178"/>
      <c r="I173" s="178"/>
      <c r="J173" s="178"/>
      <c r="K173" s="178"/>
      <c r="L173" s="178"/>
      <c r="M173" s="171">
        <f t="shared" si="14"/>
        <v>0</v>
      </c>
    </row>
    <row r="174" spans="1:13" ht="180" customHeight="1" hidden="1">
      <c r="A174" s="116">
        <v>250313</v>
      </c>
      <c r="B174" s="443" t="s">
        <v>380</v>
      </c>
      <c r="C174" s="178"/>
      <c r="D174" s="178"/>
      <c r="E174" s="178"/>
      <c r="F174" s="181"/>
      <c r="G174" s="178"/>
      <c r="H174" s="178"/>
      <c r="I174" s="178"/>
      <c r="J174" s="178"/>
      <c r="K174" s="178"/>
      <c r="L174" s="178"/>
      <c r="M174" s="171">
        <f t="shared" si="14"/>
        <v>0</v>
      </c>
    </row>
    <row r="175" spans="1:13" ht="63" customHeight="1" hidden="1">
      <c r="A175" s="164">
        <v>250315</v>
      </c>
      <c r="B175" s="170" t="s">
        <v>273</v>
      </c>
      <c r="C175" s="178">
        <v>551100</v>
      </c>
      <c r="D175" s="178"/>
      <c r="E175" s="178"/>
      <c r="F175" s="181"/>
      <c r="G175" s="178">
        <f t="shared" si="13"/>
        <v>0</v>
      </c>
      <c r="H175" s="178"/>
      <c r="I175" s="178"/>
      <c r="J175" s="178"/>
      <c r="K175" s="178"/>
      <c r="L175" s="178"/>
      <c r="M175" s="171">
        <f t="shared" si="14"/>
        <v>551100</v>
      </c>
    </row>
    <row r="176" spans="1:13" ht="3" customHeight="1" hidden="1">
      <c r="A176" s="116">
        <v>250319</v>
      </c>
      <c r="B176" s="170" t="s">
        <v>274</v>
      </c>
      <c r="C176" s="178"/>
      <c r="D176" s="178"/>
      <c r="E176" s="178"/>
      <c r="F176" s="181"/>
      <c r="G176" s="181">
        <f t="shared" si="13"/>
        <v>0</v>
      </c>
      <c r="H176" s="178"/>
      <c r="I176" s="178"/>
      <c r="J176" s="178"/>
      <c r="K176" s="178"/>
      <c r="L176" s="178"/>
      <c r="M176" s="171">
        <f t="shared" si="14"/>
        <v>0</v>
      </c>
    </row>
    <row r="177" spans="1:13" ht="3" customHeight="1" hidden="1">
      <c r="A177" s="116">
        <v>250327</v>
      </c>
      <c r="B177" s="170" t="s">
        <v>275</v>
      </c>
      <c r="C177" s="186"/>
      <c r="D177" s="186"/>
      <c r="E177" s="186"/>
      <c r="F177" s="173"/>
      <c r="G177" s="186">
        <f t="shared" si="13"/>
        <v>0</v>
      </c>
      <c r="H177" s="186"/>
      <c r="I177" s="186"/>
      <c r="J177" s="186"/>
      <c r="K177" s="186"/>
      <c r="L177" s="186"/>
      <c r="M177" s="171">
        <f t="shared" si="14"/>
        <v>0</v>
      </c>
    </row>
    <row r="178" spans="1:13" ht="54" customHeight="1" hidden="1">
      <c r="A178" s="116">
        <v>250339</v>
      </c>
      <c r="B178" s="213" t="s">
        <v>276</v>
      </c>
      <c r="C178" s="186"/>
      <c r="D178" s="186"/>
      <c r="E178" s="186"/>
      <c r="F178" s="173"/>
      <c r="G178" s="186">
        <f t="shared" si="13"/>
        <v>0</v>
      </c>
      <c r="H178" s="186"/>
      <c r="I178" s="186"/>
      <c r="J178" s="186"/>
      <c r="K178" s="186"/>
      <c r="L178" s="186"/>
      <c r="M178" s="171">
        <f t="shared" si="14"/>
        <v>0</v>
      </c>
    </row>
    <row r="179" spans="1:13" ht="90" customHeight="1" hidden="1">
      <c r="A179" s="116">
        <v>250342</v>
      </c>
      <c r="B179" s="213" t="s">
        <v>277</v>
      </c>
      <c r="C179" s="178"/>
      <c r="D179" s="178"/>
      <c r="E179" s="178"/>
      <c r="F179" s="181"/>
      <c r="G179" s="178">
        <f t="shared" si="13"/>
        <v>0</v>
      </c>
      <c r="H179" s="178"/>
      <c r="I179" s="178"/>
      <c r="J179" s="178"/>
      <c r="K179" s="178"/>
      <c r="L179" s="178"/>
      <c r="M179" s="171">
        <f t="shared" si="14"/>
        <v>0</v>
      </c>
    </row>
    <row r="180" spans="1:13" s="214" customFormat="1" ht="231.75" customHeight="1" hidden="1">
      <c r="A180" s="116">
        <v>250343</v>
      </c>
      <c r="B180" s="213" t="s">
        <v>278</v>
      </c>
      <c r="C180" s="186"/>
      <c r="D180" s="186"/>
      <c r="E180" s="186"/>
      <c r="F180" s="173"/>
      <c r="G180" s="186">
        <f t="shared" si="13"/>
        <v>0</v>
      </c>
      <c r="H180" s="186"/>
      <c r="I180" s="186"/>
      <c r="J180" s="186"/>
      <c r="K180" s="186"/>
      <c r="L180" s="186"/>
      <c r="M180" s="171">
        <f t="shared" si="14"/>
        <v>0</v>
      </c>
    </row>
    <row r="181" spans="1:13" ht="3" customHeight="1" hidden="1">
      <c r="A181" s="116">
        <v>250380</v>
      </c>
      <c r="B181" s="184" t="s">
        <v>279</v>
      </c>
      <c r="C181" s="159"/>
      <c r="D181" s="159"/>
      <c r="E181" s="159"/>
      <c r="F181" s="160"/>
      <c r="G181" s="159">
        <f t="shared" si="13"/>
        <v>0</v>
      </c>
      <c r="H181" s="159"/>
      <c r="I181" s="159"/>
      <c r="J181" s="159"/>
      <c r="K181" s="159"/>
      <c r="L181" s="159"/>
      <c r="M181" s="171">
        <f t="shared" si="14"/>
        <v>0</v>
      </c>
    </row>
    <row r="182" spans="3:13" ht="24" customHeight="1" hidden="1">
      <c r="C182" s="159"/>
      <c r="D182" s="159"/>
      <c r="E182" s="159"/>
      <c r="F182" s="160"/>
      <c r="G182" s="160">
        <f t="shared" si="13"/>
        <v>0</v>
      </c>
      <c r="H182" s="159"/>
      <c r="I182" s="159"/>
      <c r="J182" s="159"/>
      <c r="K182" s="159"/>
      <c r="L182" s="159"/>
      <c r="M182" s="171">
        <f t="shared" si="14"/>
        <v>0</v>
      </c>
    </row>
    <row r="183" spans="2:13" ht="45" customHeight="1" hidden="1">
      <c r="B183" s="169"/>
      <c r="C183" s="159"/>
      <c r="D183" s="159"/>
      <c r="E183" s="159"/>
      <c r="F183" s="160"/>
      <c r="G183" s="160">
        <f t="shared" si="13"/>
        <v>0</v>
      </c>
      <c r="H183" s="159"/>
      <c r="I183" s="159"/>
      <c r="J183" s="159"/>
      <c r="K183" s="159"/>
      <c r="L183" s="159"/>
      <c r="M183" s="171">
        <f t="shared" si="14"/>
        <v>0</v>
      </c>
    </row>
    <row r="184" spans="1:13" s="132" customFormat="1" ht="168" customHeight="1">
      <c r="A184" s="683" t="s">
        <v>280</v>
      </c>
      <c r="B184" s="683"/>
      <c r="C184" s="126">
        <f>C185+C186+C192+C190+C191</f>
        <v>11016000</v>
      </c>
      <c r="D184" s="126"/>
      <c r="E184" s="126"/>
      <c r="F184" s="126">
        <f>F185+F186+F192+F190+F191</f>
        <v>545900</v>
      </c>
      <c r="G184" s="126">
        <f t="shared" si="13"/>
        <v>545900</v>
      </c>
      <c r="H184" s="126"/>
      <c r="I184" s="126"/>
      <c r="J184" s="126"/>
      <c r="K184" s="126"/>
      <c r="L184" s="126"/>
      <c r="M184" s="122">
        <f t="shared" si="14"/>
        <v>11561900</v>
      </c>
    </row>
    <row r="185" spans="1:13" s="216" customFormat="1" ht="6" customHeight="1">
      <c r="A185" s="215">
        <v>250342</v>
      </c>
      <c r="B185" s="411" t="s">
        <v>281</v>
      </c>
      <c r="C185" s="178"/>
      <c r="D185" s="178"/>
      <c r="E185" s="178"/>
      <c r="F185" s="181"/>
      <c r="G185" s="178">
        <f t="shared" si="13"/>
        <v>0</v>
      </c>
      <c r="H185" s="178"/>
      <c r="I185" s="178"/>
      <c r="J185" s="178"/>
      <c r="K185" s="178"/>
      <c r="L185" s="178"/>
      <c r="M185" s="171">
        <f t="shared" si="14"/>
        <v>0</v>
      </c>
    </row>
    <row r="186" spans="1:13" s="154" customFormat="1" ht="213" customHeight="1">
      <c r="A186" s="116">
        <v>250352</v>
      </c>
      <c r="B186" s="415" t="s">
        <v>282</v>
      </c>
      <c r="C186" s="186">
        <v>64900</v>
      </c>
      <c r="D186" s="186"/>
      <c r="E186" s="186"/>
      <c r="F186" s="173"/>
      <c r="G186" s="186">
        <f t="shared" si="13"/>
        <v>0</v>
      </c>
      <c r="H186" s="186"/>
      <c r="I186" s="186"/>
      <c r="J186" s="186"/>
      <c r="K186" s="186"/>
      <c r="L186" s="186"/>
      <c r="M186" s="171">
        <f t="shared" si="14"/>
        <v>64900</v>
      </c>
    </row>
    <row r="187" spans="3:13" ht="3" customHeight="1" hidden="1">
      <c r="C187" s="217"/>
      <c r="D187" s="159"/>
      <c r="E187" s="159"/>
      <c r="F187" s="160"/>
      <c r="G187" s="160">
        <f t="shared" si="13"/>
        <v>0</v>
      </c>
      <c r="H187" s="159"/>
      <c r="I187" s="159"/>
      <c r="J187" s="159"/>
      <c r="K187" s="159"/>
      <c r="L187" s="159"/>
      <c r="M187" s="159">
        <f>C187+F187</f>
        <v>0</v>
      </c>
    </row>
    <row r="188" spans="3:13" ht="18" customHeight="1" hidden="1">
      <c r="C188" s="217"/>
      <c r="D188" s="159"/>
      <c r="E188" s="159"/>
      <c r="F188" s="160"/>
      <c r="G188" s="160"/>
      <c r="H188" s="159"/>
      <c r="I188" s="159"/>
      <c r="J188" s="159"/>
      <c r="K188" s="159"/>
      <c r="L188" s="159"/>
      <c r="M188" s="159"/>
    </row>
    <row r="189" spans="3:13" ht="3" customHeight="1" hidden="1">
      <c r="C189" s="217"/>
      <c r="D189" s="159"/>
      <c r="E189" s="159"/>
      <c r="F189" s="160"/>
      <c r="G189" s="160"/>
      <c r="H189" s="159"/>
      <c r="I189" s="159"/>
      <c r="J189" s="159"/>
      <c r="K189" s="159"/>
      <c r="L189" s="159"/>
      <c r="M189" s="159"/>
    </row>
    <row r="190" spans="1:13" s="221" customFormat="1" ht="189" customHeight="1">
      <c r="A190" s="603">
        <v>250354</v>
      </c>
      <c r="B190" s="603" t="s">
        <v>336</v>
      </c>
      <c r="C190" s="604"/>
      <c r="D190" s="605"/>
      <c r="E190" s="605"/>
      <c r="F190" s="605">
        <v>545900</v>
      </c>
      <c r="G190" s="605">
        <f t="shared" si="13"/>
        <v>545900</v>
      </c>
      <c r="H190" s="605"/>
      <c r="I190" s="605"/>
      <c r="J190" s="605"/>
      <c r="K190" s="605"/>
      <c r="L190" s="605"/>
      <c r="M190" s="606">
        <f t="shared" si="14"/>
        <v>545900</v>
      </c>
    </row>
    <row r="191" spans="1:13" ht="204" customHeight="1">
      <c r="A191" s="116">
        <v>250366</v>
      </c>
      <c r="B191" s="407" t="s">
        <v>24</v>
      </c>
      <c r="C191" s="605">
        <v>10951100</v>
      </c>
      <c r="D191" s="605"/>
      <c r="E191" s="605"/>
      <c r="F191" s="616"/>
      <c r="G191" s="616"/>
      <c r="H191" s="605"/>
      <c r="I191" s="605"/>
      <c r="J191" s="605"/>
      <c r="K191" s="605"/>
      <c r="L191" s="605"/>
      <c r="M191" s="606">
        <f t="shared" si="14"/>
        <v>10951100</v>
      </c>
    </row>
    <row r="192" spans="1:13" s="405" customFormat="1" ht="138" customHeight="1">
      <c r="A192" s="403">
        <v>250380</v>
      </c>
      <c r="B192" s="403" t="s">
        <v>279</v>
      </c>
      <c r="C192" s="404"/>
      <c r="D192" s="404"/>
      <c r="E192" s="404"/>
      <c r="F192" s="404"/>
      <c r="G192" s="198">
        <f t="shared" si="13"/>
        <v>0</v>
      </c>
      <c r="H192" s="404"/>
      <c r="I192" s="404"/>
      <c r="J192" s="404"/>
      <c r="K192" s="404"/>
      <c r="L192" s="404"/>
      <c r="M192" s="171">
        <f t="shared" si="14"/>
        <v>0</v>
      </c>
    </row>
    <row r="193" spans="1:65" s="149" customFormat="1" ht="129" customHeight="1">
      <c r="A193" s="684" t="s">
        <v>283</v>
      </c>
      <c r="B193" s="663"/>
      <c r="C193" s="133">
        <f>C163+C167</f>
        <v>87870555</v>
      </c>
      <c r="D193" s="133">
        <f>D163+D167</f>
        <v>28597800</v>
      </c>
      <c r="E193" s="133">
        <f>E163+E167</f>
        <v>6264566</v>
      </c>
      <c r="F193" s="133">
        <f>F163+F167</f>
        <v>4666650</v>
      </c>
      <c r="G193" s="133">
        <f t="shared" si="13"/>
        <v>1297050</v>
      </c>
      <c r="H193" s="133">
        <f>H163+H169+H177+H183+H181+H180+H178+H179+H184+H187+H185+H186+H182</f>
        <v>74160</v>
      </c>
      <c r="I193" s="133">
        <f>I163+I169+I177+I183+I181+I180+I178+I179+I184+I187+I185+I186+I182</f>
        <v>5800</v>
      </c>
      <c r="J193" s="133">
        <f>J163+J169+J177+J183+J181+J180+J178+J179+J184+J187+J185+J186+J182</f>
        <v>3369600</v>
      </c>
      <c r="K193" s="133">
        <f>K163+K169+K177+K183+K181+K180+K178+K179+K184+K187+K185+K186+K182</f>
        <v>3332400</v>
      </c>
      <c r="L193" s="133">
        <f>L163+L169+L177+L183+L181+L180+L178+L179+L184+L187+L185+L186+L182</f>
        <v>3332400</v>
      </c>
      <c r="M193" s="133">
        <f>C193+F193</f>
        <v>92537205</v>
      </c>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row>
    <row r="194" spans="1:13" ht="61.5">
      <c r="A194" s="156"/>
      <c r="C194" s="132"/>
      <c r="D194" s="132"/>
      <c r="E194" s="132"/>
      <c r="F194" s="132"/>
      <c r="G194" s="132"/>
      <c r="H194" s="132"/>
      <c r="I194" s="132"/>
      <c r="J194" s="132"/>
      <c r="K194" s="132"/>
      <c r="L194" s="132"/>
      <c r="M194" s="218"/>
    </row>
    <row r="195" spans="1:13" ht="61.5">
      <c r="A195" s="156"/>
      <c r="C195" s="132"/>
      <c r="D195" s="132"/>
      <c r="E195" s="132"/>
      <c r="F195" s="132"/>
      <c r="G195" s="132"/>
      <c r="H195" s="132"/>
      <c r="I195" s="132"/>
      <c r="J195" s="132"/>
      <c r="K195" s="132"/>
      <c r="L195" s="132"/>
      <c r="M195" s="218"/>
    </row>
    <row r="196" spans="1:5" ht="61.5">
      <c r="A196" s="219"/>
      <c r="E196" s="185"/>
    </row>
    <row r="197" spans="1:9" ht="61.5">
      <c r="A197" s="219"/>
      <c r="I197" s="185"/>
    </row>
    <row r="198" ht="61.5">
      <c r="A198" s="219"/>
    </row>
    <row r="199" ht="61.5">
      <c r="A199" s="219"/>
    </row>
    <row r="200" ht="61.5">
      <c r="A200" s="221"/>
    </row>
    <row r="201" ht="61.5">
      <c r="A201" s="156"/>
    </row>
    <row r="202" spans="1:3" ht="61.5">
      <c r="A202" s="222"/>
      <c r="B202" s="223"/>
      <c r="C202" s="224"/>
    </row>
    <row r="204" ht="61.5">
      <c r="A204" s="225"/>
    </row>
    <row r="205" ht="61.5">
      <c r="A205" s="226"/>
    </row>
  </sheetData>
  <mergeCells count="55">
    <mergeCell ref="H3:M3"/>
    <mergeCell ref="H5:J5"/>
    <mergeCell ref="B6:H6"/>
    <mergeCell ref="H4:I4"/>
    <mergeCell ref="J4:M4"/>
    <mergeCell ref="B7:H7"/>
    <mergeCell ref="A9:A16"/>
    <mergeCell ref="B9:B16"/>
    <mergeCell ref="C9:E12"/>
    <mergeCell ref="F9:J12"/>
    <mergeCell ref="M9:M16"/>
    <mergeCell ref="C13:C16"/>
    <mergeCell ref="D13:E15"/>
    <mergeCell ref="F13:F16"/>
    <mergeCell ref="G13:G16"/>
    <mergeCell ref="H13:I15"/>
    <mergeCell ref="J13:J16"/>
    <mergeCell ref="K13:L14"/>
    <mergeCell ref="K15:K16"/>
    <mergeCell ref="A50:B50"/>
    <mergeCell ref="A66:B66"/>
    <mergeCell ref="A108:A109"/>
    <mergeCell ref="B108:B109"/>
    <mergeCell ref="C108:C109"/>
    <mergeCell ref="D108:D109"/>
    <mergeCell ref="E108:E109"/>
    <mergeCell ref="F108:F109"/>
    <mergeCell ref="G108:G109"/>
    <mergeCell ref="H108:H109"/>
    <mergeCell ref="I108:I109"/>
    <mergeCell ref="J108:J109"/>
    <mergeCell ref="B161:C161"/>
    <mergeCell ref="A163:B163"/>
    <mergeCell ref="A165:B166"/>
    <mergeCell ref="C165:C166"/>
    <mergeCell ref="D165:D166"/>
    <mergeCell ref="E165:E166"/>
    <mergeCell ref="F165:F166"/>
    <mergeCell ref="G165:G166"/>
    <mergeCell ref="H165:H166"/>
    <mergeCell ref="I165:I166"/>
    <mergeCell ref="J165:J166"/>
    <mergeCell ref="M165:M166"/>
    <mergeCell ref="A167:B167"/>
    <mergeCell ref="A169:A172"/>
    <mergeCell ref="B169:B172"/>
    <mergeCell ref="C169:C172"/>
    <mergeCell ref="I169:I172"/>
    <mergeCell ref="J169:J172"/>
    <mergeCell ref="A184:B184"/>
    <mergeCell ref="A193:B193"/>
    <mergeCell ref="D169:D172"/>
    <mergeCell ref="E169:E172"/>
    <mergeCell ref="F169:F172"/>
    <mergeCell ref="H169:H172"/>
  </mergeCells>
  <printOptions/>
  <pageMargins left="0.1968503937007874" right="0.1968503937007874" top="0.5905511811023623" bottom="0.1968503937007874" header="0.5118110236220472" footer="0.5118110236220472"/>
  <pageSetup horizontalDpi="600" verticalDpi="600" orientation="landscape" paperSize="9" scale="20" r:id="rId1"/>
  <headerFooter alignWithMargins="0">
    <oddHeader>&amp;CСтраница &amp;P</oddHeader>
  </headerFooter>
  <rowBreaks count="1" manualBreakCount="1">
    <brk id="135" max="13" man="1"/>
  </rowBreaks>
</worksheet>
</file>

<file path=xl/worksheets/sheet3.xml><?xml version="1.0" encoding="utf-8"?>
<worksheet xmlns="http://schemas.openxmlformats.org/spreadsheetml/2006/main" xmlns:r="http://schemas.openxmlformats.org/officeDocument/2006/relationships">
  <dimension ref="A1:T188"/>
  <sheetViews>
    <sheetView zoomScale="25" zoomScaleNormal="25" zoomScaleSheetLayoutView="25" workbookViewId="0" topLeftCell="A1">
      <pane xSplit="2" topLeftCell="E1" activePane="topRight" state="frozen"/>
      <selection pane="topLeft" activeCell="A3" sqref="A3"/>
      <selection pane="topRight" activeCell="A176" sqref="A176"/>
    </sheetView>
  </sheetViews>
  <sheetFormatPr defaultColWidth="9.00390625" defaultRowHeight="12.75"/>
  <cols>
    <col min="1" max="1" width="49.625" style="255" customWidth="1"/>
    <col min="2" max="2" width="41.125" style="255" hidden="1" customWidth="1"/>
    <col min="3" max="3" width="194.125" style="255" customWidth="1"/>
    <col min="4" max="4" width="58.25390625" style="255" customWidth="1"/>
    <col min="5" max="5" width="45.75390625" style="255" customWidth="1"/>
    <col min="6" max="6" width="52.75390625" style="255" customWidth="1"/>
    <col min="7" max="7" width="44.75390625" style="255" customWidth="1"/>
    <col min="8" max="8" width="60.00390625" style="255" customWidth="1"/>
    <col min="9" max="9" width="38.375" style="255" customWidth="1"/>
    <col min="10" max="10" width="17.625" style="255" hidden="1" customWidth="1"/>
    <col min="11" max="11" width="44.375" style="255" customWidth="1"/>
    <col min="12" max="12" width="47.625" style="255" customWidth="1"/>
    <col min="13" max="13" width="45.75390625" style="255" customWidth="1"/>
    <col min="14" max="14" width="58.375" style="255" customWidth="1"/>
    <col min="15" max="15" width="62.875" style="255" customWidth="1"/>
    <col min="16" max="16" width="0.6171875" style="255" customWidth="1"/>
    <col min="17" max="17" width="1.75390625" style="255" hidden="1" customWidth="1"/>
    <col min="18" max="18" width="2.875" style="255" customWidth="1"/>
    <col min="19" max="20" width="9.125" style="255" hidden="1" customWidth="1"/>
    <col min="21" max="16384" width="9.125" style="255" customWidth="1"/>
  </cols>
  <sheetData>
    <row r="1" ht="61.5" hidden="1">
      <c r="A1" s="220"/>
    </row>
    <row r="2" ht="61.5" hidden="1">
      <c r="A2" s="256"/>
    </row>
    <row r="3" spans="1:15" ht="61.5">
      <c r="A3" s="256"/>
      <c r="K3" s="257"/>
      <c r="L3" s="607" t="s">
        <v>416</v>
      </c>
      <c r="M3" s="607"/>
      <c r="N3" s="607"/>
      <c r="O3" s="607"/>
    </row>
    <row r="4" spans="1:15" ht="61.5">
      <c r="A4" s="256"/>
      <c r="K4" s="685" t="s">
        <v>383</v>
      </c>
      <c r="L4" s="685"/>
      <c r="M4" s="685"/>
      <c r="N4" s="685"/>
      <c r="O4" s="685"/>
    </row>
    <row r="5" spans="1:15" ht="44.25" customHeight="1">
      <c r="A5" s="256"/>
      <c r="C5" s="257"/>
      <c r="K5" s="685" t="s">
        <v>418</v>
      </c>
      <c r="L5" s="685"/>
      <c r="M5" s="685"/>
      <c r="N5" s="685"/>
      <c r="O5" s="685"/>
    </row>
    <row r="6" spans="3:20" ht="46.5" customHeight="1">
      <c r="C6" s="257"/>
      <c r="M6" s="806" t="s">
        <v>337</v>
      </c>
      <c r="N6" s="807"/>
      <c r="O6" s="807"/>
      <c r="P6" s="807"/>
      <c r="Q6" s="807"/>
      <c r="R6" s="807"/>
      <c r="S6" s="807"/>
      <c r="T6" s="807"/>
    </row>
    <row r="7" spans="3:16" ht="61.5">
      <c r="C7" s="686" t="s">
        <v>427</v>
      </c>
      <c r="D7" s="687"/>
      <c r="E7" s="687"/>
      <c r="F7" s="687"/>
      <c r="G7" s="687"/>
      <c r="H7" s="687"/>
      <c r="I7" s="687"/>
      <c r="J7" s="687"/>
      <c r="K7" s="687"/>
      <c r="L7" s="687"/>
      <c r="M7" s="220"/>
      <c r="N7" s="220"/>
      <c r="O7" s="688"/>
      <c r="P7" s="688"/>
    </row>
    <row r="8" spans="3:16" ht="61.5">
      <c r="C8" s="229"/>
      <c r="D8" s="689" t="s">
        <v>295</v>
      </c>
      <c r="E8" s="689"/>
      <c r="F8" s="689"/>
      <c r="G8" s="689"/>
      <c r="H8" s="689"/>
      <c r="I8" s="220"/>
      <c r="J8" s="220"/>
      <c r="K8" s="220"/>
      <c r="L8" s="220"/>
      <c r="M8" s="220"/>
      <c r="N8" s="220"/>
      <c r="O8" s="157"/>
      <c r="P8" s="157"/>
    </row>
    <row r="9" spans="1:16" ht="61.5" customHeight="1">
      <c r="A9" s="258"/>
      <c r="B9" s="258"/>
      <c r="C9" s="230"/>
      <c r="D9" s="231"/>
      <c r="E9" s="690" t="s">
        <v>8</v>
      </c>
      <c r="F9" s="690"/>
      <c r="G9" s="690"/>
      <c r="H9" s="690"/>
      <c r="I9" s="690"/>
      <c r="J9" s="690"/>
      <c r="K9" s="690"/>
      <c r="L9" s="690"/>
      <c r="M9" s="690"/>
      <c r="N9" s="690"/>
      <c r="O9" s="690"/>
      <c r="P9" s="690"/>
    </row>
    <row r="10" spans="1:16" s="445" customFormat="1" ht="106.5" customHeight="1">
      <c r="A10" s="694" t="s">
        <v>296</v>
      </c>
      <c r="B10" s="696" t="s">
        <v>297</v>
      </c>
      <c r="C10" s="697"/>
      <c r="D10" s="700" t="s">
        <v>33</v>
      </c>
      <c r="E10" s="701"/>
      <c r="F10" s="702"/>
      <c r="G10" s="703" t="s">
        <v>34</v>
      </c>
      <c r="H10" s="704"/>
      <c r="I10" s="704"/>
      <c r="J10" s="704"/>
      <c r="K10" s="704"/>
      <c r="L10" s="704"/>
      <c r="M10" s="704"/>
      <c r="N10" s="705"/>
      <c r="O10" s="691" t="s">
        <v>35</v>
      </c>
      <c r="P10" s="444"/>
    </row>
    <row r="11" spans="1:16" s="445" customFormat="1" ht="193.5" customHeight="1">
      <c r="A11" s="695"/>
      <c r="B11" s="698"/>
      <c r="C11" s="699"/>
      <c r="D11" s="691" t="s">
        <v>35</v>
      </c>
      <c r="E11" s="703" t="s">
        <v>36</v>
      </c>
      <c r="F11" s="705"/>
      <c r="G11" s="691" t="s">
        <v>35</v>
      </c>
      <c r="H11" s="714" t="s">
        <v>298</v>
      </c>
      <c r="I11" s="716" t="s">
        <v>36</v>
      </c>
      <c r="J11" s="717"/>
      <c r="K11" s="718"/>
      <c r="L11" s="706" t="s">
        <v>299</v>
      </c>
      <c r="M11" s="707" t="s">
        <v>36</v>
      </c>
      <c r="N11" s="708"/>
      <c r="O11" s="692"/>
      <c r="P11" s="444"/>
    </row>
    <row r="12" spans="1:15" s="445" customFormat="1" ht="382.5" customHeight="1">
      <c r="A12" s="447" t="s">
        <v>300</v>
      </c>
      <c r="B12" s="709" t="s">
        <v>301</v>
      </c>
      <c r="C12" s="710"/>
      <c r="D12" s="693"/>
      <c r="E12" s="448" t="s">
        <v>302</v>
      </c>
      <c r="F12" s="448" t="s">
        <v>303</v>
      </c>
      <c r="G12" s="693"/>
      <c r="H12" s="715"/>
      <c r="I12" s="446" t="s">
        <v>302</v>
      </c>
      <c r="J12" s="449"/>
      <c r="K12" s="446" t="s">
        <v>304</v>
      </c>
      <c r="L12" s="706"/>
      <c r="M12" s="446" t="s">
        <v>39</v>
      </c>
      <c r="N12" s="446" t="s">
        <v>305</v>
      </c>
      <c r="O12" s="693"/>
    </row>
    <row r="13" spans="1:15" s="451" customFormat="1" ht="51.75" customHeight="1">
      <c r="A13" s="450">
        <v>1</v>
      </c>
      <c r="B13" s="711">
        <v>2</v>
      </c>
      <c r="C13" s="711"/>
      <c r="D13" s="450">
        <v>3</v>
      </c>
      <c r="E13" s="450">
        <v>4</v>
      </c>
      <c r="F13" s="450">
        <v>5</v>
      </c>
      <c r="G13" s="450">
        <v>6</v>
      </c>
      <c r="H13" s="450">
        <v>7</v>
      </c>
      <c r="I13" s="711">
        <v>8</v>
      </c>
      <c r="J13" s="711"/>
      <c r="K13" s="450">
        <v>9</v>
      </c>
      <c r="L13" s="450">
        <v>10</v>
      </c>
      <c r="M13" s="450">
        <v>11</v>
      </c>
      <c r="N13" s="450">
        <v>12</v>
      </c>
      <c r="O13" s="450" t="s">
        <v>306</v>
      </c>
    </row>
    <row r="14" spans="1:15" s="237" customFormat="1" ht="94.5" customHeight="1">
      <c r="A14" s="232" t="s">
        <v>129</v>
      </c>
      <c r="B14" s="712" t="s">
        <v>475</v>
      </c>
      <c r="C14" s="713"/>
      <c r="D14" s="233">
        <f>D16+D19+D26</f>
        <v>1082810</v>
      </c>
      <c r="E14" s="233">
        <f aca="true" t="shared" si="0" ref="E14:K14">E16+E19</f>
        <v>532000</v>
      </c>
      <c r="F14" s="233">
        <f t="shared" si="0"/>
        <v>143611</v>
      </c>
      <c r="G14" s="233">
        <f>G16+G19+G26+G24</f>
        <v>0</v>
      </c>
      <c r="H14" s="234">
        <f>G14-L14</f>
        <v>0</v>
      </c>
      <c r="I14" s="235">
        <f>I16+I19</f>
        <v>0</v>
      </c>
      <c r="J14" s="235">
        <f t="shared" si="0"/>
        <v>0</v>
      </c>
      <c r="K14" s="235">
        <f t="shared" si="0"/>
        <v>0</v>
      </c>
      <c r="L14" s="235">
        <f>L16+L19+L26+L24</f>
        <v>0</v>
      </c>
      <c r="M14" s="235">
        <f>M16+M19+M26+M24</f>
        <v>0</v>
      </c>
      <c r="N14" s="235">
        <f>N16+N19+N26+N24</f>
        <v>0</v>
      </c>
      <c r="O14" s="236">
        <f>D14+G14</f>
        <v>1082810</v>
      </c>
    </row>
    <row r="15" spans="1:15" ht="61.5" hidden="1">
      <c r="A15" s="261"/>
      <c r="B15" s="262"/>
      <c r="C15" s="263"/>
      <c r="D15" s="264"/>
      <c r="E15" s="264"/>
      <c r="F15" s="264"/>
      <c r="G15" s="264"/>
      <c r="H15" s="264">
        <f>G15-K15</f>
        <v>0</v>
      </c>
      <c r="I15" s="265"/>
      <c r="J15" s="265"/>
      <c r="K15" s="265"/>
      <c r="L15" s="266"/>
      <c r="M15" s="266"/>
      <c r="N15" s="266"/>
      <c r="O15" s="267">
        <f>D15+G15</f>
        <v>0</v>
      </c>
    </row>
    <row r="16" spans="1:15" ht="58.5" customHeight="1">
      <c r="A16" s="268" t="s">
        <v>44</v>
      </c>
      <c r="B16" s="719" t="s">
        <v>45</v>
      </c>
      <c r="C16" s="720"/>
      <c r="D16" s="269">
        <f>D17</f>
        <v>1021810</v>
      </c>
      <c r="E16" s="269">
        <f>E17</f>
        <v>532000</v>
      </c>
      <c r="F16" s="269">
        <f>F17</f>
        <v>143611</v>
      </c>
      <c r="G16" s="269">
        <f>G17</f>
        <v>0</v>
      </c>
      <c r="H16" s="269">
        <f aca="true" t="shared" si="1" ref="H16:H25">G16-L16</f>
        <v>0</v>
      </c>
      <c r="I16" s="270">
        <f>I17</f>
        <v>0</v>
      </c>
      <c r="J16" s="270">
        <f>J17</f>
        <v>0</v>
      </c>
      <c r="K16" s="270">
        <f>K17</f>
        <v>0</v>
      </c>
      <c r="L16" s="270">
        <f>L17</f>
        <v>0</v>
      </c>
      <c r="M16" s="270"/>
      <c r="N16" s="270"/>
      <c r="O16" s="271">
        <f>D16+G16</f>
        <v>1021810</v>
      </c>
    </row>
    <row r="17" spans="1:15" s="150" customFormat="1" ht="67.5" customHeight="1">
      <c r="A17" s="548" t="s">
        <v>49</v>
      </c>
      <c r="B17" s="721" t="s">
        <v>50</v>
      </c>
      <c r="C17" s="722"/>
      <c r="D17" s="317">
        <v>1021810</v>
      </c>
      <c r="E17" s="317">
        <v>532000</v>
      </c>
      <c r="F17" s="317">
        <v>143611</v>
      </c>
      <c r="G17" s="317"/>
      <c r="H17" s="287">
        <f t="shared" si="1"/>
        <v>0</v>
      </c>
      <c r="I17" s="723"/>
      <c r="J17" s="723"/>
      <c r="K17" s="246"/>
      <c r="L17" s="344"/>
      <c r="M17" s="344"/>
      <c r="N17" s="344"/>
      <c r="O17" s="323">
        <f aca="true" t="shared" si="2" ref="O17:O75">D17+G17</f>
        <v>1021810</v>
      </c>
    </row>
    <row r="18" spans="1:15" ht="52.5" customHeight="1" hidden="1">
      <c r="A18" s="272"/>
      <c r="B18" s="612"/>
      <c r="C18" s="724"/>
      <c r="D18" s="275"/>
      <c r="E18" s="275"/>
      <c r="F18" s="275"/>
      <c r="G18" s="275"/>
      <c r="H18" s="269">
        <f t="shared" si="1"/>
        <v>0</v>
      </c>
      <c r="I18" s="276"/>
      <c r="J18" s="276"/>
      <c r="K18" s="276"/>
      <c r="L18" s="277"/>
      <c r="M18" s="277"/>
      <c r="N18" s="277"/>
      <c r="O18" s="271">
        <f t="shared" si="2"/>
        <v>0</v>
      </c>
    </row>
    <row r="19" spans="1:15" ht="63.75" customHeight="1" hidden="1">
      <c r="A19" s="268" t="s">
        <v>93</v>
      </c>
      <c r="B19" s="719" t="s">
        <v>94</v>
      </c>
      <c r="C19" s="725"/>
      <c r="D19" s="269">
        <f>D20</f>
        <v>0</v>
      </c>
      <c r="E19" s="269">
        <f>E20</f>
        <v>0</v>
      </c>
      <c r="F19" s="269">
        <f>F20</f>
        <v>0</v>
      </c>
      <c r="G19" s="278">
        <f>G20</f>
        <v>0</v>
      </c>
      <c r="H19" s="269">
        <f t="shared" si="1"/>
        <v>0</v>
      </c>
      <c r="I19" s="270">
        <f>I20</f>
        <v>0</v>
      </c>
      <c r="J19" s="270">
        <f>J20</f>
        <v>0</v>
      </c>
      <c r="K19" s="270">
        <f>K20</f>
        <v>0</v>
      </c>
      <c r="L19" s="270">
        <f>L20</f>
        <v>0</v>
      </c>
      <c r="M19" s="270"/>
      <c r="N19" s="270"/>
      <c r="O19" s="271">
        <f t="shared" si="2"/>
        <v>0</v>
      </c>
    </row>
    <row r="20" spans="1:15" ht="67.5" customHeight="1" hidden="1">
      <c r="A20" s="272" t="s">
        <v>28</v>
      </c>
      <c r="B20" s="726" t="s">
        <v>307</v>
      </c>
      <c r="C20" s="727"/>
      <c r="D20" s="275"/>
      <c r="E20" s="275"/>
      <c r="F20" s="275"/>
      <c r="G20" s="275"/>
      <c r="H20" s="264">
        <f t="shared" si="1"/>
        <v>0</v>
      </c>
      <c r="I20" s="276"/>
      <c r="J20" s="276"/>
      <c r="K20" s="276"/>
      <c r="L20" s="277"/>
      <c r="M20" s="277"/>
      <c r="N20" s="277"/>
      <c r="O20" s="271">
        <f t="shared" si="2"/>
        <v>0</v>
      </c>
    </row>
    <row r="21" spans="1:15" ht="52.5" customHeight="1" hidden="1">
      <c r="A21" s="261"/>
      <c r="B21" s="612"/>
      <c r="C21" s="724"/>
      <c r="D21" s="275"/>
      <c r="E21" s="275"/>
      <c r="F21" s="275"/>
      <c r="G21" s="275"/>
      <c r="H21" s="269">
        <f t="shared" si="1"/>
        <v>0</v>
      </c>
      <c r="I21" s="276"/>
      <c r="J21" s="276"/>
      <c r="K21" s="276"/>
      <c r="L21" s="277"/>
      <c r="M21" s="277"/>
      <c r="N21" s="277"/>
      <c r="O21" s="271">
        <f t="shared" si="2"/>
        <v>0</v>
      </c>
    </row>
    <row r="22" spans="1:15" ht="3" customHeight="1" hidden="1">
      <c r="A22" s="261"/>
      <c r="B22" s="612"/>
      <c r="C22" s="724"/>
      <c r="D22" s="275"/>
      <c r="E22" s="275"/>
      <c r="F22" s="275"/>
      <c r="G22" s="275"/>
      <c r="H22" s="269">
        <f t="shared" si="1"/>
        <v>0</v>
      </c>
      <c r="I22" s="276"/>
      <c r="J22" s="276"/>
      <c r="K22" s="276"/>
      <c r="L22" s="277"/>
      <c r="M22" s="277"/>
      <c r="N22" s="277"/>
      <c r="O22" s="271">
        <f t="shared" si="2"/>
        <v>0</v>
      </c>
    </row>
    <row r="23" spans="1:15" ht="3" customHeight="1" hidden="1">
      <c r="A23" s="261"/>
      <c r="B23" s="612"/>
      <c r="C23" s="724"/>
      <c r="D23" s="275"/>
      <c r="E23" s="275"/>
      <c r="F23" s="275"/>
      <c r="G23" s="275"/>
      <c r="H23" s="269">
        <f t="shared" si="1"/>
        <v>0</v>
      </c>
      <c r="I23" s="276"/>
      <c r="J23" s="276"/>
      <c r="K23" s="276"/>
      <c r="L23" s="277"/>
      <c r="M23" s="277"/>
      <c r="N23" s="277"/>
      <c r="O23" s="271">
        <f t="shared" si="2"/>
        <v>0</v>
      </c>
    </row>
    <row r="24" spans="1:15" s="284" customFormat="1" ht="66" customHeight="1" hidden="1">
      <c r="A24" s="280">
        <v>150000</v>
      </c>
      <c r="B24" s="728" t="s">
        <v>246</v>
      </c>
      <c r="C24" s="729"/>
      <c r="D24" s="281">
        <f>D25</f>
        <v>0</v>
      </c>
      <c r="E24" s="281"/>
      <c r="F24" s="281"/>
      <c r="G24" s="281">
        <f>G25</f>
        <v>0</v>
      </c>
      <c r="H24" s="282">
        <f t="shared" si="1"/>
        <v>0</v>
      </c>
      <c r="I24" s="283"/>
      <c r="J24" s="283"/>
      <c r="K24" s="283"/>
      <c r="L24" s="283">
        <f>L25</f>
        <v>0</v>
      </c>
      <c r="M24" s="283"/>
      <c r="N24" s="283"/>
      <c r="O24" s="271">
        <f t="shared" si="2"/>
        <v>0</v>
      </c>
    </row>
    <row r="25" spans="1:15" ht="45" customHeight="1" hidden="1">
      <c r="A25" s="285">
        <v>150101</v>
      </c>
      <c r="B25" s="730" t="s">
        <v>247</v>
      </c>
      <c r="C25" s="731"/>
      <c r="D25" s="275"/>
      <c r="E25" s="275"/>
      <c r="F25" s="275"/>
      <c r="G25" s="275"/>
      <c r="H25" s="264">
        <f t="shared" si="1"/>
        <v>0</v>
      </c>
      <c r="I25" s="277"/>
      <c r="J25" s="277"/>
      <c r="K25" s="277"/>
      <c r="L25" s="277"/>
      <c r="M25" s="277"/>
      <c r="N25" s="277"/>
      <c r="O25" s="271">
        <f t="shared" si="2"/>
        <v>0</v>
      </c>
    </row>
    <row r="26" spans="1:15" ht="57.75" customHeight="1">
      <c r="A26" s="286">
        <v>250000</v>
      </c>
      <c r="B26" s="732" t="s">
        <v>308</v>
      </c>
      <c r="C26" s="733"/>
      <c r="D26" s="269">
        <f>D27+D28</f>
        <v>61000</v>
      </c>
      <c r="E26" s="275"/>
      <c r="F26" s="275"/>
      <c r="G26" s="275"/>
      <c r="H26" s="269"/>
      <c r="I26" s="277"/>
      <c r="J26" s="277"/>
      <c r="K26" s="277"/>
      <c r="L26" s="277"/>
      <c r="M26" s="277"/>
      <c r="N26" s="277"/>
      <c r="O26" s="271">
        <f t="shared" si="2"/>
        <v>61000</v>
      </c>
    </row>
    <row r="27" spans="1:15" ht="144.75" customHeight="1" hidden="1">
      <c r="A27" s="119">
        <v>250203</v>
      </c>
      <c r="B27" s="612" t="s">
        <v>265</v>
      </c>
      <c r="C27" s="731"/>
      <c r="D27" s="287"/>
      <c r="E27" s="275"/>
      <c r="F27" s="275"/>
      <c r="G27" s="275"/>
      <c r="H27" s="269"/>
      <c r="I27" s="277"/>
      <c r="J27" s="277"/>
      <c r="K27" s="277"/>
      <c r="L27" s="277"/>
      <c r="M27" s="277"/>
      <c r="N27" s="277"/>
      <c r="O27" s="271">
        <f t="shared" si="2"/>
        <v>0</v>
      </c>
    </row>
    <row r="28" spans="1:15" s="150" customFormat="1" ht="61.5">
      <c r="A28" s="549">
        <v>250404</v>
      </c>
      <c r="B28" s="721" t="s">
        <v>309</v>
      </c>
      <c r="C28" s="722"/>
      <c r="D28" s="317">
        <v>61000</v>
      </c>
      <c r="E28" s="317"/>
      <c r="F28" s="317"/>
      <c r="G28" s="317"/>
      <c r="H28" s="287"/>
      <c r="I28" s="344"/>
      <c r="J28" s="344"/>
      <c r="K28" s="344"/>
      <c r="L28" s="344"/>
      <c r="M28" s="344"/>
      <c r="N28" s="344"/>
      <c r="O28" s="323">
        <f t="shared" si="2"/>
        <v>61000</v>
      </c>
    </row>
    <row r="29" spans="1:15" s="237" customFormat="1" ht="93" customHeight="1">
      <c r="A29" s="232" t="s">
        <v>130</v>
      </c>
      <c r="B29" s="712" t="s">
        <v>530</v>
      </c>
      <c r="C29" s="713"/>
      <c r="D29" s="238">
        <f>D30+D40+D57+D60+D62+D67+D71+D73+D55+D69</f>
        <v>16589354</v>
      </c>
      <c r="E29" s="238">
        <f>E30+E40+E57+E60+E62+E67+E71+E73</f>
        <v>9325500</v>
      </c>
      <c r="F29" s="238">
        <f>F30+F40+F57+F60+F62+F67+F71+F73</f>
        <v>2268320</v>
      </c>
      <c r="G29" s="238">
        <f>G30+G40+G57+G60+G62+G67+G71+G73+G55+G65</f>
        <v>30250</v>
      </c>
      <c r="H29" s="234">
        <f>G29-L29</f>
        <v>15250</v>
      </c>
      <c r="I29" s="239">
        <f>I30+I40+I57+I60+I62+I67+I71+I73</f>
        <v>0</v>
      </c>
      <c r="J29" s="239">
        <f>J30+J40+J57+J60+J62+J67+J71+J73</f>
        <v>0</v>
      </c>
      <c r="K29" s="239">
        <f>K30+K40+K57+K60+K62+K67+K71+K73</f>
        <v>0</v>
      </c>
      <c r="L29" s="238">
        <f>L30+L40+L57+L60+L62+L67+L71+L73+L55+L65</f>
        <v>15000</v>
      </c>
      <c r="M29" s="238">
        <f>M65+M73+M30</f>
        <v>0</v>
      </c>
      <c r="N29" s="238">
        <f>N65+N73+N30</f>
        <v>0</v>
      </c>
      <c r="O29" s="240">
        <f>D29+G29</f>
        <v>16619604</v>
      </c>
    </row>
    <row r="30" spans="1:15" s="257" customFormat="1" ht="55.5" customHeight="1">
      <c r="A30" s="268" t="s">
        <v>78</v>
      </c>
      <c r="B30" s="719" t="s">
        <v>310</v>
      </c>
      <c r="C30" s="720"/>
      <c r="D30" s="278">
        <f>D31+D32+D33+D34+D36+D37</f>
        <v>16067100</v>
      </c>
      <c r="E30" s="278">
        <f>E31+E32+E33+E34+E36+E37</f>
        <v>9202500</v>
      </c>
      <c r="F30" s="278">
        <f>F31+F32+F33+F34+F36+F37</f>
        <v>2256620</v>
      </c>
      <c r="G30" s="278">
        <f>G31+G32+G33+G34+G36+G37</f>
        <v>30250</v>
      </c>
      <c r="H30" s="269">
        <f>G30-L30</f>
        <v>15250</v>
      </c>
      <c r="I30" s="288">
        <f>I31+I32+I33+I34+I36+I37</f>
        <v>0</v>
      </c>
      <c r="J30" s="288">
        <f>J31+J34+J37</f>
        <v>0</v>
      </c>
      <c r="K30" s="288">
        <f>K31+K32+K33+K34+K36+K37</f>
        <v>0</v>
      </c>
      <c r="L30" s="278">
        <f>L31+L32+L33+L34+L36+L37</f>
        <v>15000</v>
      </c>
      <c r="M30" s="278">
        <f>M31+M32+M33+M34+M36+M37</f>
        <v>0</v>
      </c>
      <c r="N30" s="278">
        <f>N31+N32+N33+N34+N36+N37</f>
        <v>0</v>
      </c>
      <c r="O30" s="289">
        <f t="shared" si="2"/>
        <v>16097350</v>
      </c>
    </row>
    <row r="31" spans="1:15" ht="55.5" customHeight="1">
      <c r="A31" s="290" t="s">
        <v>80</v>
      </c>
      <c r="B31" s="726" t="s">
        <v>81</v>
      </c>
      <c r="C31" s="727"/>
      <c r="D31" s="275">
        <v>13514090</v>
      </c>
      <c r="E31" s="275">
        <v>7742000</v>
      </c>
      <c r="F31" s="275">
        <v>2042110</v>
      </c>
      <c r="G31" s="275">
        <v>30250</v>
      </c>
      <c r="H31" s="287">
        <f aca="true" t="shared" si="3" ref="H31:H37">G31-L31</f>
        <v>15250</v>
      </c>
      <c r="I31" s="276"/>
      <c r="J31" s="276"/>
      <c r="K31" s="276"/>
      <c r="L31" s="275">
        <v>15000</v>
      </c>
      <c r="M31" s="275"/>
      <c r="N31" s="275"/>
      <c r="O31" s="289">
        <f t="shared" si="2"/>
        <v>13544340</v>
      </c>
    </row>
    <row r="32" spans="1:15" ht="163.5" customHeight="1">
      <c r="A32" s="290" t="s">
        <v>82</v>
      </c>
      <c r="B32" s="726" t="s">
        <v>83</v>
      </c>
      <c r="C32" s="734"/>
      <c r="D32" s="291">
        <v>978330</v>
      </c>
      <c r="E32" s="291">
        <v>591500</v>
      </c>
      <c r="F32" s="291">
        <v>132430</v>
      </c>
      <c r="G32" s="292"/>
      <c r="H32" s="293">
        <f t="shared" si="3"/>
        <v>0</v>
      </c>
      <c r="I32" s="294"/>
      <c r="J32" s="294"/>
      <c r="K32" s="294"/>
      <c r="L32" s="292"/>
      <c r="M32" s="292"/>
      <c r="N32" s="292"/>
      <c r="O32" s="295">
        <f t="shared" si="2"/>
        <v>978330</v>
      </c>
    </row>
    <row r="33" spans="1:15" ht="67.5" customHeight="1">
      <c r="A33" s="290" t="s">
        <v>84</v>
      </c>
      <c r="B33" s="726" t="s">
        <v>85</v>
      </c>
      <c r="C33" s="734"/>
      <c r="D33" s="291">
        <v>1317080</v>
      </c>
      <c r="E33" s="291">
        <v>869000</v>
      </c>
      <c r="F33" s="291">
        <v>82080</v>
      </c>
      <c r="G33" s="292"/>
      <c r="H33" s="293">
        <f t="shared" si="3"/>
        <v>0</v>
      </c>
      <c r="I33" s="294"/>
      <c r="J33" s="294"/>
      <c r="K33" s="294"/>
      <c r="L33" s="292"/>
      <c r="M33" s="292"/>
      <c r="N33" s="292"/>
      <c r="O33" s="295">
        <f t="shared" si="2"/>
        <v>1317080</v>
      </c>
    </row>
    <row r="34" spans="1:15" s="298" customFormat="1" ht="66.75" customHeight="1" hidden="1">
      <c r="A34" s="290" t="s">
        <v>86</v>
      </c>
      <c r="B34" s="735" t="s">
        <v>311</v>
      </c>
      <c r="C34" s="720"/>
      <c r="D34" s="292"/>
      <c r="E34" s="296"/>
      <c r="F34" s="296"/>
      <c r="G34" s="296"/>
      <c r="H34" s="293">
        <f t="shared" si="3"/>
        <v>0</v>
      </c>
      <c r="I34" s="297"/>
      <c r="J34" s="297"/>
      <c r="K34" s="297"/>
      <c r="L34" s="296"/>
      <c r="M34" s="296"/>
      <c r="N34" s="296"/>
      <c r="O34" s="295">
        <f t="shared" si="2"/>
        <v>0</v>
      </c>
    </row>
    <row r="35" spans="1:15" ht="96.75" customHeight="1" hidden="1">
      <c r="A35" s="290"/>
      <c r="B35" s="612"/>
      <c r="C35" s="724"/>
      <c r="D35" s="292"/>
      <c r="E35" s="292"/>
      <c r="F35" s="292"/>
      <c r="G35" s="292"/>
      <c r="H35" s="293">
        <f t="shared" si="3"/>
        <v>0</v>
      </c>
      <c r="I35" s="294"/>
      <c r="J35" s="294"/>
      <c r="K35" s="294"/>
      <c r="L35" s="292"/>
      <c r="M35" s="292"/>
      <c r="N35" s="292"/>
      <c r="O35" s="295">
        <f t="shared" si="2"/>
        <v>0</v>
      </c>
    </row>
    <row r="36" spans="1:15" ht="57.75" customHeight="1" hidden="1">
      <c r="A36" s="290" t="s">
        <v>88</v>
      </c>
      <c r="B36" s="612" t="s">
        <v>89</v>
      </c>
      <c r="C36" s="736"/>
      <c r="D36" s="291"/>
      <c r="E36" s="291"/>
      <c r="F36" s="292"/>
      <c r="G36" s="292"/>
      <c r="H36" s="293">
        <f t="shared" si="3"/>
        <v>0</v>
      </c>
      <c r="I36" s="294"/>
      <c r="J36" s="294"/>
      <c r="K36" s="294"/>
      <c r="L36" s="292"/>
      <c r="M36" s="292"/>
      <c r="N36" s="292"/>
      <c r="O36" s="295">
        <f t="shared" si="2"/>
        <v>0</v>
      </c>
    </row>
    <row r="37" spans="1:15" ht="132.75" customHeight="1">
      <c r="A37" s="290" t="s">
        <v>90</v>
      </c>
      <c r="B37" s="612" t="s">
        <v>312</v>
      </c>
      <c r="C37" s="724"/>
      <c r="D37" s="291">
        <v>257600</v>
      </c>
      <c r="E37" s="291"/>
      <c r="F37" s="292"/>
      <c r="G37" s="292"/>
      <c r="H37" s="293">
        <f t="shared" si="3"/>
        <v>0</v>
      </c>
      <c r="I37" s="294"/>
      <c r="J37" s="294"/>
      <c r="K37" s="294"/>
      <c r="L37" s="292"/>
      <c r="M37" s="292"/>
      <c r="N37" s="292"/>
      <c r="O37" s="295">
        <f t="shared" si="2"/>
        <v>257600</v>
      </c>
    </row>
    <row r="38" spans="1:15" ht="3" customHeight="1" hidden="1">
      <c r="A38" s="290"/>
      <c r="B38" s="612"/>
      <c r="C38" s="736"/>
      <c r="D38" s="277"/>
      <c r="E38" s="277"/>
      <c r="F38" s="277"/>
      <c r="G38" s="277"/>
      <c r="H38" s="266"/>
      <c r="I38" s="277"/>
      <c r="J38" s="277"/>
      <c r="K38" s="277"/>
      <c r="L38" s="277"/>
      <c r="M38" s="277"/>
      <c r="N38" s="277"/>
      <c r="O38" s="289">
        <f t="shared" si="2"/>
        <v>0</v>
      </c>
    </row>
    <row r="39" spans="1:15" ht="3" customHeight="1" hidden="1">
      <c r="A39" s="290"/>
      <c r="C39" s="273"/>
      <c r="D39" s="277"/>
      <c r="E39" s="277"/>
      <c r="F39" s="277"/>
      <c r="G39" s="277"/>
      <c r="H39" s="266"/>
      <c r="I39" s="277"/>
      <c r="J39" s="277"/>
      <c r="K39" s="277"/>
      <c r="L39" s="277"/>
      <c r="M39" s="277"/>
      <c r="N39" s="277"/>
      <c r="O39" s="289">
        <f t="shared" si="2"/>
        <v>0</v>
      </c>
    </row>
    <row r="40" spans="1:15" ht="55.5" customHeight="1">
      <c r="A40" s="268" t="s">
        <v>93</v>
      </c>
      <c r="B40" s="719" t="s">
        <v>94</v>
      </c>
      <c r="C40" s="725"/>
      <c r="D40" s="278">
        <f>D41+D42+D43</f>
        <v>313754</v>
      </c>
      <c r="E40" s="278">
        <f>E41+E42+E43</f>
        <v>123000</v>
      </c>
      <c r="F40" s="278">
        <f>F41+F42+F43</f>
        <v>11700</v>
      </c>
      <c r="G40" s="288">
        <f>G41+G42+G43</f>
        <v>0</v>
      </c>
      <c r="H40" s="270">
        <f aca="true" t="shared" si="4" ref="H40:H50">G40-L40</f>
        <v>0</v>
      </c>
      <c r="I40" s="288">
        <f>I41+I42+I43</f>
        <v>0</v>
      </c>
      <c r="J40" s="288">
        <f>J41+J42+J43</f>
        <v>0</v>
      </c>
      <c r="K40" s="288">
        <f>K41+K42+K43</f>
        <v>0</v>
      </c>
      <c r="L40" s="288">
        <f>L41+L42+L43</f>
        <v>0</v>
      </c>
      <c r="M40" s="288"/>
      <c r="N40" s="288"/>
      <c r="O40" s="299">
        <f t="shared" si="2"/>
        <v>313754</v>
      </c>
    </row>
    <row r="41" spans="1:15" ht="67.5" customHeight="1">
      <c r="A41" s="272" t="s">
        <v>28</v>
      </c>
      <c r="B41" s="726" t="s">
        <v>307</v>
      </c>
      <c r="C41" s="727"/>
      <c r="D41" s="275">
        <v>108754</v>
      </c>
      <c r="E41" s="275"/>
      <c r="F41" s="275"/>
      <c r="G41" s="277"/>
      <c r="H41" s="266">
        <f t="shared" si="4"/>
        <v>0</v>
      </c>
      <c r="I41" s="276"/>
      <c r="J41" s="276"/>
      <c r="K41" s="276"/>
      <c r="L41" s="277"/>
      <c r="M41" s="277"/>
      <c r="N41" s="277"/>
      <c r="O41" s="289">
        <f t="shared" si="2"/>
        <v>108754</v>
      </c>
    </row>
    <row r="42" spans="1:15" ht="114" customHeight="1">
      <c r="A42" s="272" t="s">
        <v>453</v>
      </c>
      <c r="B42" s="612" t="s">
        <v>165</v>
      </c>
      <c r="C42" s="724"/>
      <c r="D42" s="275">
        <v>4000</v>
      </c>
      <c r="E42" s="275"/>
      <c r="F42" s="275"/>
      <c r="G42" s="277"/>
      <c r="H42" s="266">
        <f t="shared" si="4"/>
        <v>0</v>
      </c>
      <c r="I42" s="276"/>
      <c r="J42" s="276"/>
      <c r="K42" s="276"/>
      <c r="L42" s="277"/>
      <c r="M42" s="277"/>
      <c r="N42" s="277"/>
      <c r="O42" s="289">
        <f t="shared" si="2"/>
        <v>4000</v>
      </c>
    </row>
    <row r="43" spans="1:15" ht="108.75" customHeight="1">
      <c r="A43" s="300" t="s">
        <v>171</v>
      </c>
      <c r="B43" s="737" t="s">
        <v>313</v>
      </c>
      <c r="C43" s="738"/>
      <c r="D43" s="278">
        <f>D44+D47+D51+D52+D53+D54</f>
        <v>201000</v>
      </c>
      <c r="E43" s="278">
        <f>E44+E47</f>
        <v>123000</v>
      </c>
      <c r="F43" s="278">
        <f>F44+F47</f>
        <v>11700</v>
      </c>
      <c r="G43" s="288">
        <f>G44+G47</f>
        <v>0</v>
      </c>
      <c r="H43" s="270">
        <f t="shared" si="4"/>
        <v>0</v>
      </c>
      <c r="I43" s="288">
        <f>I44+I47</f>
        <v>0</v>
      </c>
      <c r="J43" s="288">
        <f>J44+J47</f>
        <v>0</v>
      </c>
      <c r="K43" s="288">
        <f>K44+K47</f>
        <v>0</v>
      </c>
      <c r="L43" s="288">
        <f>L44+L47</f>
        <v>0</v>
      </c>
      <c r="M43" s="288"/>
      <c r="N43" s="288"/>
      <c r="O43" s="299">
        <f t="shared" si="2"/>
        <v>201000</v>
      </c>
    </row>
    <row r="44" spans="1:15" ht="117.75" customHeight="1">
      <c r="A44" s="272" t="s">
        <v>174</v>
      </c>
      <c r="B44" s="612" t="s">
        <v>315</v>
      </c>
      <c r="C44" s="724"/>
      <c r="D44" s="275">
        <v>187500</v>
      </c>
      <c r="E44" s="275">
        <v>123000</v>
      </c>
      <c r="F44" s="275">
        <v>11700</v>
      </c>
      <c r="G44" s="277"/>
      <c r="H44" s="266">
        <f t="shared" si="4"/>
        <v>0</v>
      </c>
      <c r="I44" s="276"/>
      <c r="J44" s="276"/>
      <c r="K44" s="276"/>
      <c r="L44" s="277"/>
      <c r="M44" s="277"/>
      <c r="N44" s="277"/>
      <c r="O44" s="289">
        <f t="shared" si="2"/>
        <v>187500</v>
      </c>
    </row>
    <row r="45" spans="1:15" ht="61.5" hidden="1">
      <c r="A45" s="272"/>
      <c r="B45" s="726"/>
      <c r="C45" s="727"/>
      <c r="D45" s="275"/>
      <c r="E45" s="275"/>
      <c r="F45" s="275"/>
      <c r="G45" s="277"/>
      <c r="H45" s="266">
        <f t="shared" si="4"/>
        <v>0</v>
      </c>
      <c r="I45" s="276"/>
      <c r="J45" s="276"/>
      <c r="K45" s="276"/>
      <c r="L45" s="277"/>
      <c r="M45" s="277"/>
      <c r="N45" s="277"/>
      <c r="O45" s="289">
        <f t="shared" si="2"/>
        <v>0</v>
      </c>
    </row>
    <row r="46" spans="1:15" ht="61.5" hidden="1">
      <c r="A46" s="272"/>
      <c r="B46" s="247"/>
      <c r="C46" s="279"/>
      <c r="D46" s="275"/>
      <c r="E46" s="275"/>
      <c r="F46" s="275"/>
      <c r="G46" s="277"/>
      <c r="H46" s="266">
        <f t="shared" si="4"/>
        <v>0</v>
      </c>
      <c r="I46" s="276"/>
      <c r="J46" s="276"/>
      <c r="K46" s="276"/>
      <c r="L46" s="277"/>
      <c r="M46" s="277"/>
      <c r="N46" s="277"/>
      <c r="O46" s="289">
        <f t="shared" si="2"/>
        <v>0</v>
      </c>
    </row>
    <row r="47" spans="1:15" ht="102" customHeight="1">
      <c r="A47" s="272" t="s">
        <v>176</v>
      </c>
      <c r="B47" s="735" t="s">
        <v>177</v>
      </c>
      <c r="C47" s="720"/>
      <c r="D47" s="275">
        <v>5000</v>
      </c>
      <c r="E47" s="275"/>
      <c r="F47" s="275"/>
      <c r="G47" s="277"/>
      <c r="H47" s="266">
        <f t="shared" si="4"/>
        <v>0</v>
      </c>
      <c r="I47" s="276"/>
      <c r="J47" s="276"/>
      <c r="K47" s="276"/>
      <c r="L47" s="277"/>
      <c r="M47" s="277"/>
      <c r="N47" s="277"/>
      <c r="O47" s="289">
        <f t="shared" si="2"/>
        <v>5000</v>
      </c>
    </row>
    <row r="48" spans="1:15" ht="31.5" customHeight="1" hidden="1">
      <c r="A48" s="300"/>
      <c r="B48" s="739"/>
      <c r="C48" s="740"/>
      <c r="D48" s="275"/>
      <c r="E48" s="275"/>
      <c r="F48" s="275"/>
      <c r="G48" s="277"/>
      <c r="H48" s="266">
        <f t="shared" si="4"/>
        <v>0</v>
      </c>
      <c r="I48" s="741"/>
      <c r="J48" s="741"/>
      <c r="K48" s="276"/>
      <c r="L48" s="277"/>
      <c r="M48" s="277"/>
      <c r="N48" s="277"/>
      <c r="O48" s="289">
        <f t="shared" si="2"/>
        <v>0</v>
      </c>
    </row>
    <row r="49" spans="1:15" ht="49.5" customHeight="1" hidden="1">
      <c r="A49" s="300"/>
      <c r="B49" s="612"/>
      <c r="C49" s="724"/>
      <c r="D49" s="275"/>
      <c r="E49" s="275"/>
      <c r="F49" s="275"/>
      <c r="G49" s="277"/>
      <c r="H49" s="266">
        <f t="shared" si="4"/>
        <v>0</v>
      </c>
      <c r="I49" s="276"/>
      <c r="J49" s="276"/>
      <c r="K49" s="276"/>
      <c r="L49" s="277"/>
      <c r="M49" s="277"/>
      <c r="N49" s="277"/>
      <c r="O49" s="289">
        <f t="shared" si="2"/>
        <v>0</v>
      </c>
    </row>
    <row r="50" spans="1:15" ht="15.75" customHeight="1" hidden="1">
      <c r="A50" s="300"/>
      <c r="B50" s="739"/>
      <c r="C50" s="724"/>
      <c r="D50" s="275"/>
      <c r="E50" s="275"/>
      <c r="F50" s="275"/>
      <c r="G50" s="277"/>
      <c r="H50" s="266">
        <f t="shared" si="4"/>
        <v>0</v>
      </c>
      <c r="I50" s="276"/>
      <c r="J50" s="276"/>
      <c r="K50" s="276"/>
      <c r="L50" s="277"/>
      <c r="M50" s="277"/>
      <c r="N50" s="277"/>
      <c r="O50" s="289">
        <f t="shared" si="2"/>
        <v>0</v>
      </c>
    </row>
    <row r="51" spans="1:15" ht="129" customHeight="1">
      <c r="A51" s="272" t="s">
        <v>188</v>
      </c>
      <c r="B51" s="612" t="s">
        <v>316</v>
      </c>
      <c r="C51" s="724"/>
      <c r="D51" s="301">
        <v>3000</v>
      </c>
      <c r="E51" s="275"/>
      <c r="F51" s="275"/>
      <c r="G51" s="277"/>
      <c r="H51" s="266"/>
      <c r="I51" s="277"/>
      <c r="J51" s="277"/>
      <c r="K51" s="277"/>
      <c r="L51" s="277"/>
      <c r="M51" s="277"/>
      <c r="N51" s="277"/>
      <c r="O51" s="289">
        <f t="shared" si="2"/>
        <v>3000</v>
      </c>
    </row>
    <row r="52" spans="1:15" ht="129.75" customHeight="1">
      <c r="A52" s="272" t="s">
        <v>190</v>
      </c>
      <c r="B52" s="612" t="s">
        <v>317</v>
      </c>
      <c r="C52" s="724"/>
      <c r="D52" s="301">
        <v>2500</v>
      </c>
      <c r="E52" s="275"/>
      <c r="F52" s="275"/>
      <c r="G52" s="277"/>
      <c r="H52" s="266"/>
      <c r="I52" s="277"/>
      <c r="J52" s="277"/>
      <c r="K52" s="277"/>
      <c r="L52" s="277"/>
      <c r="M52" s="277"/>
      <c r="N52" s="277"/>
      <c r="O52" s="289">
        <f t="shared" si="2"/>
        <v>2500</v>
      </c>
    </row>
    <row r="53" spans="1:15" ht="123.75" customHeight="1">
      <c r="A53" s="302" t="s">
        <v>192</v>
      </c>
      <c r="B53" s="612" t="s">
        <v>318</v>
      </c>
      <c r="C53" s="724"/>
      <c r="D53" s="301">
        <v>3000</v>
      </c>
      <c r="E53" s="275"/>
      <c r="F53" s="275"/>
      <c r="G53" s="277"/>
      <c r="H53" s="266"/>
      <c r="I53" s="277"/>
      <c r="J53" s="277"/>
      <c r="K53" s="277"/>
      <c r="L53" s="277"/>
      <c r="M53" s="277"/>
      <c r="N53" s="277"/>
      <c r="O53" s="289">
        <f t="shared" si="2"/>
        <v>3000</v>
      </c>
    </row>
    <row r="54" spans="1:15" ht="179.25" customHeight="1" hidden="1">
      <c r="A54" s="303" t="s">
        <v>193</v>
      </c>
      <c r="B54" s="304"/>
      <c r="C54" s="274" t="s">
        <v>319</v>
      </c>
      <c r="D54" s="301"/>
      <c r="E54" s="275"/>
      <c r="F54" s="275"/>
      <c r="G54" s="277"/>
      <c r="H54" s="266"/>
      <c r="I54" s="277"/>
      <c r="J54" s="277"/>
      <c r="K54" s="277"/>
      <c r="L54" s="277"/>
      <c r="M54" s="277"/>
      <c r="N54" s="277"/>
      <c r="O54" s="241">
        <f t="shared" si="2"/>
        <v>0</v>
      </c>
    </row>
    <row r="55" spans="1:15" s="132" customFormat="1" ht="51" customHeight="1" hidden="1">
      <c r="A55" s="305">
        <v>100000</v>
      </c>
      <c r="B55" s="742" t="s">
        <v>200</v>
      </c>
      <c r="C55" s="743"/>
      <c r="D55" s="267"/>
      <c r="E55" s="306"/>
      <c r="F55" s="306"/>
      <c r="G55" s="307">
        <f>G56</f>
        <v>0</v>
      </c>
      <c r="H55" s="308">
        <f aca="true" t="shared" si="5" ref="H55:H64">G55-L55</f>
        <v>0</v>
      </c>
      <c r="I55" s="309"/>
      <c r="J55" s="309"/>
      <c r="K55" s="309"/>
      <c r="L55" s="309">
        <f>L56</f>
        <v>0</v>
      </c>
      <c r="M55" s="309"/>
      <c r="N55" s="309"/>
      <c r="O55" s="310">
        <f t="shared" si="2"/>
        <v>0</v>
      </c>
    </row>
    <row r="56" spans="1:15" ht="180" customHeight="1" hidden="1">
      <c r="A56" s="303" t="s">
        <v>209</v>
      </c>
      <c r="B56" s="744" t="s">
        <v>320</v>
      </c>
      <c r="C56" s="745"/>
      <c r="D56" s="301"/>
      <c r="E56" s="275"/>
      <c r="F56" s="275"/>
      <c r="G56" s="291"/>
      <c r="H56" s="311">
        <f t="shared" si="5"/>
        <v>0</v>
      </c>
      <c r="I56" s="277"/>
      <c r="J56" s="277"/>
      <c r="K56" s="277"/>
      <c r="L56" s="292"/>
      <c r="M56" s="292"/>
      <c r="N56" s="292"/>
      <c r="O56" s="310">
        <f t="shared" si="2"/>
        <v>0</v>
      </c>
    </row>
    <row r="57" spans="1:15" ht="60.75" customHeight="1" hidden="1">
      <c r="A57" s="312" t="s">
        <v>321</v>
      </c>
      <c r="B57" s="746" t="s">
        <v>322</v>
      </c>
      <c r="C57" s="747"/>
      <c r="D57" s="313">
        <f>D58</f>
        <v>0</v>
      </c>
      <c r="E57" s="278">
        <f>E58</f>
        <v>0</v>
      </c>
      <c r="F57" s="278">
        <f>F58</f>
        <v>0</v>
      </c>
      <c r="G57" s="288">
        <f>G58</f>
        <v>0</v>
      </c>
      <c r="H57" s="270">
        <f t="shared" si="5"/>
        <v>0</v>
      </c>
      <c r="I57" s="288">
        <f>I58</f>
        <v>0</v>
      </c>
      <c r="J57" s="288">
        <f>J58</f>
        <v>0</v>
      </c>
      <c r="K57" s="288">
        <f>K58</f>
        <v>0</v>
      </c>
      <c r="L57" s="288">
        <f>L58</f>
        <v>0</v>
      </c>
      <c r="M57" s="288"/>
      <c r="N57" s="288"/>
      <c r="O57" s="299">
        <f t="shared" si="2"/>
        <v>0</v>
      </c>
    </row>
    <row r="58" spans="1:15" ht="132" customHeight="1" hidden="1">
      <c r="A58" s="272">
        <v>110103</v>
      </c>
      <c r="B58" s="726" t="s">
        <v>323</v>
      </c>
      <c r="C58" s="727"/>
      <c r="D58" s="275"/>
      <c r="E58" s="275"/>
      <c r="F58" s="275"/>
      <c r="G58" s="277"/>
      <c r="H58" s="266">
        <f t="shared" si="5"/>
        <v>0</v>
      </c>
      <c r="I58" s="276"/>
      <c r="J58" s="276"/>
      <c r="K58" s="276"/>
      <c r="L58" s="277"/>
      <c r="M58" s="277"/>
      <c r="N58" s="277"/>
      <c r="O58" s="289">
        <f t="shared" si="2"/>
        <v>0</v>
      </c>
    </row>
    <row r="59" spans="1:15" ht="87" customHeight="1" hidden="1">
      <c r="A59" s="261">
        <v>120201</v>
      </c>
      <c r="B59" s="726" t="s">
        <v>324</v>
      </c>
      <c r="C59" s="727"/>
      <c r="D59" s="275"/>
      <c r="E59" s="275"/>
      <c r="F59" s="275"/>
      <c r="G59" s="277"/>
      <c r="H59" s="266">
        <f t="shared" si="5"/>
        <v>0</v>
      </c>
      <c r="I59" s="276"/>
      <c r="J59" s="276"/>
      <c r="K59" s="276"/>
      <c r="L59" s="277"/>
      <c r="M59" s="277"/>
      <c r="N59" s="277"/>
      <c r="O59" s="241">
        <f t="shared" si="2"/>
        <v>0</v>
      </c>
    </row>
    <row r="60" spans="1:15" s="257" customFormat="1" ht="60.75" customHeight="1">
      <c r="A60" s="286">
        <v>120000</v>
      </c>
      <c r="B60" s="732" t="s">
        <v>325</v>
      </c>
      <c r="C60" s="748"/>
      <c r="D60" s="278">
        <f>D61</f>
        <v>30000</v>
      </c>
      <c r="E60" s="278">
        <f>E61</f>
        <v>0</v>
      </c>
      <c r="F60" s="278">
        <f>F61</f>
        <v>0</v>
      </c>
      <c r="G60" s="288">
        <f>G61</f>
        <v>0</v>
      </c>
      <c r="H60" s="270">
        <f t="shared" si="5"/>
        <v>0</v>
      </c>
      <c r="I60" s="288">
        <f>I61</f>
        <v>0</v>
      </c>
      <c r="J60" s="288">
        <f>J61</f>
        <v>0</v>
      </c>
      <c r="K60" s="288">
        <f>K61</f>
        <v>0</v>
      </c>
      <c r="L60" s="288">
        <f>L61</f>
        <v>0</v>
      </c>
      <c r="M60" s="288"/>
      <c r="N60" s="288"/>
      <c r="O60" s="299">
        <f t="shared" si="2"/>
        <v>30000</v>
      </c>
    </row>
    <row r="61" spans="1:15" ht="73.5" customHeight="1">
      <c r="A61" s="261">
        <v>120201</v>
      </c>
      <c r="B61" s="749" t="s">
        <v>238</v>
      </c>
      <c r="C61" s="749"/>
      <c r="D61" s="275">
        <v>30000</v>
      </c>
      <c r="E61" s="275"/>
      <c r="F61" s="275"/>
      <c r="G61" s="277"/>
      <c r="H61" s="266">
        <f t="shared" si="5"/>
        <v>0</v>
      </c>
      <c r="I61" s="276"/>
      <c r="J61" s="276"/>
      <c r="K61" s="276"/>
      <c r="L61" s="277"/>
      <c r="M61" s="277"/>
      <c r="N61" s="277"/>
      <c r="O61" s="289">
        <f t="shared" si="2"/>
        <v>30000</v>
      </c>
    </row>
    <row r="62" spans="1:15" s="257" customFormat="1" ht="69.75" customHeight="1">
      <c r="A62" s="286">
        <v>130000</v>
      </c>
      <c r="B62" s="739" t="s">
        <v>240</v>
      </c>
      <c r="C62" s="740"/>
      <c r="D62" s="278">
        <f>D63+D64</f>
        <v>30000</v>
      </c>
      <c r="E62" s="278">
        <f>E63+E64</f>
        <v>0</v>
      </c>
      <c r="F62" s="278">
        <f>F63+F64</f>
        <v>0</v>
      </c>
      <c r="G62" s="288">
        <f>G63+G64</f>
        <v>0</v>
      </c>
      <c r="H62" s="270">
        <f t="shared" si="5"/>
        <v>0</v>
      </c>
      <c r="I62" s="288">
        <f>I63+I64</f>
        <v>0</v>
      </c>
      <c r="J62" s="288">
        <f>J63+J64</f>
        <v>0</v>
      </c>
      <c r="K62" s="288">
        <f>K63+K64</f>
        <v>0</v>
      </c>
      <c r="L62" s="288">
        <f>L63+L64</f>
        <v>0</v>
      </c>
      <c r="M62" s="288"/>
      <c r="N62" s="288"/>
      <c r="O62" s="314">
        <f t="shared" si="2"/>
        <v>30000</v>
      </c>
    </row>
    <row r="63" spans="1:15" ht="113.25" customHeight="1">
      <c r="A63" s="261">
        <v>130102</v>
      </c>
      <c r="B63" s="612" t="s">
        <v>241</v>
      </c>
      <c r="C63" s="724"/>
      <c r="D63" s="275">
        <v>30000</v>
      </c>
      <c r="E63" s="275"/>
      <c r="F63" s="275"/>
      <c r="G63" s="277"/>
      <c r="H63" s="266">
        <f t="shared" si="5"/>
        <v>0</v>
      </c>
      <c r="I63" s="276"/>
      <c r="J63" s="276"/>
      <c r="K63" s="276"/>
      <c r="L63" s="277"/>
      <c r="M63" s="277"/>
      <c r="N63" s="277"/>
      <c r="O63" s="289">
        <f t="shared" si="2"/>
        <v>30000</v>
      </c>
    </row>
    <row r="64" spans="1:15" ht="113.25" customHeight="1" hidden="1">
      <c r="A64" s="261">
        <v>130204</v>
      </c>
      <c r="B64" s="612" t="s">
        <v>326</v>
      </c>
      <c r="C64" s="724"/>
      <c r="D64" s="275"/>
      <c r="E64" s="275"/>
      <c r="F64" s="275"/>
      <c r="G64" s="277"/>
      <c r="H64" s="266">
        <f t="shared" si="5"/>
        <v>0</v>
      </c>
      <c r="I64" s="276"/>
      <c r="J64" s="276"/>
      <c r="K64" s="276"/>
      <c r="L64" s="277"/>
      <c r="M64" s="277"/>
      <c r="N64" s="277"/>
      <c r="O64" s="289">
        <f t="shared" si="2"/>
        <v>0</v>
      </c>
    </row>
    <row r="65" spans="1:15" s="257" customFormat="1" ht="57" customHeight="1" hidden="1">
      <c r="A65" s="286">
        <v>150000</v>
      </c>
      <c r="B65" s="739" t="s">
        <v>246</v>
      </c>
      <c r="C65" s="750"/>
      <c r="D65" s="278"/>
      <c r="E65" s="278"/>
      <c r="F65" s="278"/>
      <c r="G65" s="288">
        <f>G66</f>
        <v>0</v>
      </c>
      <c r="H65" s="270">
        <f>H66</f>
        <v>0</v>
      </c>
      <c r="I65" s="288"/>
      <c r="J65" s="288"/>
      <c r="K65" s="288"/>
      <c r="L65" s="309">
        <f>L66</f>
        <v>0</v>
      </c>
      <c r="M65" s="309">
        <f>M66</f>
        <v>0</v>
      </c>
      <c r="N65" s="309">
        <f>N66</f>
        <v>0</v>
      </c>
      <c r="O65" s="241">
        <f t="shared" si="2"/>
        <v>0</v>
      </c>
    </row>
    <row r="66" spans="1:15" ht="81" customHeight="1" hidden="1">
      <c r="A66" s="261">
        <v>150101</v>
      </c>
      <c r="B66" s="612" t="s">
        <v>247</v>
      </c>
      <c r="C66" s="736"/>
      <c r="D66" s="275"/>
      <c r="E66" s="275"/>
      <c r="F66" s="275"/>
      <c r="G66" s="277"/>
      <c r="H66" s="315">
        <f aca="true" t="shared" si="6" ref="H66:H73">G66-L66</f>
        <v>0</v>
      </c>
      <c r="I66" s="277"/>
      <c r="J66" s="277"/>
      <c r="K66" s="277"/>
      <c r="L66" s="277"/>
      <c r="M66" s="277"/>
      <c r="N66" s="277"/>
      <c r="O66" s="241">
        <f t="shared" si="2"/>
        <v>0</v>
      </c>
    </row>
    <row r="67" spans="1:15" ht="105" customHeight="1">
      <c r="A67" s="286">
        <v>180000</v>
      </c>
      <c r="B67" s="737" t="s">
        <v>252</v>
      </c>
      <c r="C67" s="738"/>
      <c r="D67" s="313">
        <f>D68</f>
        <v>20000</v>
      </c>
      <c r="E67" s="278">
        <f>E68</f>
        <v>0</v>
      </c>
      <c r="F67" s="278">
        <f>F68</f>
        <v>0</v>
      </c>
      <c r="G67" s="288">
        <f>G68</f>
        <v>0</v>
      </c>
      <c r="H67" s="270">
        <f t="shared" si="6"/>
        <v>0</v>
      </c>
      <c r="I67" s="288">
        <f>I68</f>
        <v>0</v>
      </c>
      <c r="J67" s="288">
        <f>J68</f>
        <v>0</v>
      </c>
      <c r="K67" s="288">
        <f>K68</f>
        <v>0</v>
      </c>
      <c r="L67" s="288">
        <f>L68</f>
        <v>0</v>
      </c>
      <c r="M67" s="288"/>
      <c r="N67" s="288"/>
      <c r="O67" s="299">
        <f t="shared" si="2"/>
        <v>20000</v>
      </c>
    </row>
    <row r="68" spans="1:15" ht="78" customHeight="1">
      <c r="A68" s="261">
        <v>180404</v>
      </c>
      <c r="B68" s="612" t="s">
        <v>2</v>
      </c>
      <c r="C68" s="724"/>
      <c r="D68" s="275">
        <v>20000</v>
      </c>
      <c r="E68" s="275"/>
      <c r="F68" s="275"/>
      <c r="G68" s="277"/>
      <c r="H68" s="266">
        <f t="shared" si="6"/>
        <v>0</v>
      </c>
      <c r="I68" s="276"/>
      <c r="J68" s="276"/>
      <c r="K68" s="276"/>
      <c r="L68" s="277"/>
      <c r="M68" s="277"/>
      <c r="N68" s="277"/>
      <c r="O68" s="289">
        <f t="shared" si="2"/>
        <v>20000</v>
      </c>
    </row>
    <row r="69" spans="1:15" s="132" customFormat="1" ht="78" customHeight="1" hidden="1">
      <c r="A69" s="204">
        <v>160000</v>
      </c>
      <c r="B69" s="780" t="s">
        <v>377</v>
      </c>
      <c r="C69" s="781"/>
      <c r="D69" s="306">
        <f>D70</f>
        <v>0</v>
      </c>
      <c r="E69" s="306"/>
      <c r="F69" s="306"/>
      <c r="G69" s="309"/>
      <c r="H69" s="418"/>
      <c r="I69" s="309"/>
      <c r="J69" s="309"/>
      <c r="K69" s="309"/>
      <c r="L69" s="309"/>
      <c r="M69" s="309"/>
      <c r="N69" s="309"/>
      <c r="O69" s="299">
        <f t="shared" si="2"/>
        <v>0</v>
      </c>
    </row>
    <row r="70" spans="1:15" ht="165" customHeight="1" hidden="1">
      <c r="A70" s="338">
        <v>160903</v>
      </c>
      <c r="B70" s="802" t="s">
        <v>20</v>
      </c>
      <c r="C70" s="803"/>
      <c r="D70" s="275"/>
      <c r="E70" s="275"/>
      <c r="F70" s="275"/>
      <c r="G70" s="277"/>
      <c r="H70" s="266"/>
      <c r="I70" s="277"/>
      <c r="J70" s="277"/>
      <c r="K70" s="277"/>
      <c r="L70" s="277"/>
      <c r="M70" s="277"/>
      <c r="N70" s="277"/>
      <c r="O70" s="289">
        <f t="shared" si="2"/>
        <v>0</v>
      </c>
    </row>
    <row r="71" spans="1:15" ht="135" customHeight="1">
      <c r="A71" s="286">
        <v>210000</v>
      </c>
      <c r="B71" s="739" t="s">
        <v>254</v>
      </c>
      <c r="C71" s="740"/>
      <c r="D71" s="278">
        <f>D72</f>
        <v>13500</v>
      </c>
      <c r="E71" s="278">
        <f>E72</f>
        <v>0</v>
      </c>
      <c r="F71" s="278">
        <f>F72</f>
        <v>0</v>
      </c>
      <c r="G71" s="288">
        <f>G72</f>
        <v>0</v>
      </c>
      <c r="H71" s="270">
        <f t="shared" si="6"/>
        <v>0</v>
      </c>
      <c r="I71" s="288">
        <f>I72</f>
        <v>0</v>
      </c>
      <c r="J71" s="288">
        <f>J72</f>
        <v>0</v>
      </c>
      <c r="K71" s="288">
        <f>K72</f>
        <v>0</v>
      </c>
      <c r="L71" s="288">
        <f>L72</f>
        <v>0</v>
      </c>
      <c r="M71" s="288"/>
      <c r="N71" s="288"/>
      <c r="O71" s="299">
        <f t="shared" si="2"/>
        <v>13500</v>
      </c>
    </row>
    <row r="72" spans="1:15" ht="179.25" customHeight="1">
      <c r="A72" s="261">
        <v>210105</v>
      </c>
      <c r="B72" s="612" t="s">
        <v>7</v>
      </c>
      <c r="C72" s="724"/>
      <c r="D72" s="275">
        <v>13500</v>
      </c>
      <c r="E72" s="275"/>
      <c r="F72" s="275"/>
      <c r="G72" s="277"/>
      <c r="H72" s="266">
        <f t="shared" si="6"/>
        <v>0</v>
      </c>
      <c r="I72" s="276"/>
      <c r="J72" s="276"/>
      <c r="K72" s="276"/>
      <c r="L72" s="277"/>
      <c r="M72" s="277"/>
      <c r="N72" s="277"/>
      <c r="O72" s="289">
        <f t="shared" si="2"/>
        <v>13500</v>
      </c>
    </row>
    <row r="73" spans="1:15" ht="75.75" customHeight="1">
      <c r="A73" s="286">
        <v>250000</v>
      </c>
      <c r="B73" s="732" t="s">
        <v>308</v>
      </c>
      <c r="C73" s="733"/>
      <c r="D73" s="278">
        <f>D74+D75</f>
        <v>115000</v>
      </c>
      <c r="E73" s="278">
        <f>E74+E75</f>
        <v>0</v>
      </c>
      <c r="F73" s="278">
        <f>F74+F75</f>
        <v>0</v>
      </c>
      <c r="G73" s="288">
        <f>G74+G75</f>
        <v>0</v>
      </c>
      <c r="H73" s="270">
        <f t="shared" si="6"/>
        <v>0</v>
      </c>
      <c r="I73" s="288">
        <f aca="true" t="shared" si="7" ref="I73:N73">I74+I75</f>
        <v>0</v>
      </c>
      <c r="J73" s="288">
        <f t="shared" si="7"/>
        <v>0</v>
      </c>
      <c r="K73" s="288">
        <f t="shared" si="7"/>
        <v>0</v>
      </c>
      <c r="L73" s="288">
        <f t="shared" si="7"/>
        <v>0</v>
      </c>
      <c r="M73" s="288">
        <f t="shared" si="7"/>
        <v>0</v>
      </c>
      <c r="N73" s="288">
        <f t="shared" si="7"/>
        <v>0</v>
      </c>
      <c r="O73" s="299">
        <f t="shared" si="2"/>
        <v>115000</v>
      </c>
    </row>
    <row r="74" spans="1:15" ht="72" customHeight="1">
      <c r="A74" s="261">
        <v>250102</v>
      </c>
      <c r="B74" s="735" t="s">
        <v>264</v>
      </c>
      <c r="C74" s="720"/>
      <c r="D74" s="275">
        <v>50000</v>
      </c>
      <c r="E74" s="275"/>
      <c r="F74" s="275"/>
      <c r="G74" s="277"/>
      <c r="H74" s="266"/>
      <c r="I74" s="276"/>
      <c r="J74" s="276"/>
      <c r="K74" s="276"/>
      <c r="L74" s="277"/>
      <c r="M74" s="277"/>
      <c r="N74" s="277"/>
      <c r="O74" s="289">
        <f t="shared" si="2"/>
        <v>50000</v>
      </c>
    </row>
    <row r="75" spans="1:15" ht="66" customHeight="1">
      <c r="A75" s="261">
        <v>250404</v>
      </c>
      <c r="B75" s="612" t="s">
        <v>309</v>
      </c>
      <c r="C75" s="724"/>
      <c r="D75" s="275">
        <v>65000</v>
      </c>
      <c r="E75" s="275"/>
      <c r="F75" s="275"/>
      <c r="G75" s="277"/>
      <c r="H75" s="266">
        <f aca="true" t="shared" si="8" ref="H75:H86">G75-L75</f>
        <v>0</v>
      </c>
      <c r="I75" s="276"/>
      <c r="J75" s="276"/>
      <c r="K75" s="276"/>
      <c r="L75" s="277"/>
      <c r="M75" s="277"/>
      <c r="N75" s="277"/>
      <c r="O75" s="289">
        <f t="shared" si="2"/>
        <v>65000</v>
      </c>
    </row>
    <row r="76" spans="4:15" ht="42" customHeight="1" hidden="1">
      <c r="D76" s="275"/>
      <c r="E76" s="275"/>
      <c r="F76" s="275"/>
      <c r="G76" s="277"/>
      <c r="H76" s="266">
        <f t="shared" si="8"/>
        <v>0</v>
      </c>
      <c r="I76" s="276"/>
      <c r="J76" s="276"/>
      <c r="K76" s="276"/>
      <c r="L76" s="277"/>
      <c r="M76" s="277"/>
      <c r="N76" s="277"/>
      <c r="O76" s="276">
        <f>D76+G76</f>
        <v>0</v>
      </c>
    </row>
    <row r="77" spans="4:15" ht="61.5" hidden="1">
      <c r="D77" s="275"/>
      <c r="E77" s="275"/>
      <c r="F77" s="275"/>
      <c r="G77" s="277"/>
      <c r="H77" s="266">
        <f t="shared" si="8"/>
        <v>0</v>
      </c>
      <c r="I77" s="276"/>
      <c r="J77" s="276"/>
      <c r="K77" s="277"/>
      <c r="L77" s="277"/>
      <c r="M77" s="277"/>
      <c r="N77" s="277"/>
      <c r="O77" s="276">
        <f>D77+G77</f>
        <v>0</v>
      </c>
    </row>
    <row r="78" spans="1:15" ht="33" customHeight="1" hidden="1">
      <c r="A78" s="261"/>
      <c r="B78" s="749"/>
      <c r="C78" s="749"/>
      <c r="D78" s="275"/>
      <c r="E78" s="275"/>
      <c r="F78" s="275"/>
      <c r="G78" s="277"/>
      <c r="H78" s="266">
        <f t="shared" si="8"/>
        <v>0</v>
      </c>
      <c r="I78" s="276"/>
      <c r="J78" s="276"/>
      <c r="K78" s="277"/>
      <c r="L78" s="277"/>
      <c r="M78" s="277"/>
      <c r="N78" s="277"/>
      <c r="O78" s="276">
        <f>D78+G78</f>
        <v>0</v>
      </c>
    </row>
    <row r="79" spans="1:15" ht="75" customHeight="1" hidden="1">
      <c r="A79" s="261"/>
      <c r="B79" s="751"/>
      <c r="C79" s="752"/>
      <c r="D79" s="275"/>
      <c r="E79" s="275"/>
      <c r="F79" s="275"/>
      <c r="G79" s="277"/>
      <c r="H79" s="266">
        <f t="shared" si="8"/>
        <v>0</v>
      </c>
      <c r="I79" s="276"/>
      <c r="J79" s="276"/>
      <c r="K79" s="277"/>
      <c r="L79" s="277"/>
      <c r="M79" s="277"/>
      <c r="N79" s="277"/>
      <c r="O79" s="276"/>
    </row>
    <row r="80" spans="1:15" s="242" customFormat="1" ht="118.5" customHeight="1">
      <c r="A80" s="232" t="s">
        <v>131</v>
      </c>
      <c r="B80" s="712" t="s">
        <v>327</v>
      </c>
      <c r="C80" s="713"/>
      <c r="D80" s="238">
        <f>D81+D90+D92</f>
        <v>25019800</v>
      </c>
      <c r="E80" s="238">
        <f>E81+E90+E92</f>
        <v>14982300</v>
      </c>
      <c r="F80" s="238">
        <f>F81+F90+F92</f>
        <v>3205800</v>
      </c>
      <c r="G80" s="238">
        <f>G81+G90+G92</f>
        <v>3634200</v>
      </c>
      <c r="H80" s="233">
        <f t="shared" si="8"/>
        <v>353300</v>
      </c>
      <c r="I80" s="238">
        <f aca="true" t="shared" si="9" ref="I80:N80">I81+I90+I92</f>
        <v>0</v>
      </c>
      <c r="J80" s="238">
        <f t="shared" si="9"/>
        <v>0</v>
      </c>
      <c r="K80" s="238">
        <f t="shared" si="9"/>
        <v>1800</v>
      </c>
      <c r="L80" s="238">
        <f t="shared" si="9"/>
        <v>3280900</v>
      </c>
      <c r="M80" s="238">
        <f>M81+M90+M92</f>
        <v>3276900</v>
      </c>
      <c r="N80" s="238">
        <f t="shared" si="9"/>
        <v>3276900</v>
      </c>
      <c r="O80" s="240">
        <f aca="true" t="shared" si="10" ref="O80:O143">D80+G80</f>
        <v>28654000</v>
      </c>
    </row>
    <row r="81" spans="1:15" s="257" customFormat="1" ht="79.5" customHeight="1">
      <c r="A81" s="268" t="s">
        <v>58</v>
      </c>
      <c r="B81" s="719" t="s">
        <v>59</v>
      </c>
      <c r="C81" s="725"/>
      <c r="D81" s="278">
        <f>D82+D83+D84+D85+D86+D88+D89+D87</f>
        <v>24457300</v>
      </c>
      <c r="E81" s="278">
        <f>E82+E83+E84+E85+E86+E88+E89+E87</f>
        <v>14662000</v>
      </c>
      <c r="F81" s="278">
        <f>F82+F83+F84+F85+F86+F88+F89</f>
        <v>3086800</v>
      </c>
      <c r="G81" s="278">
        <f>G82+G83+G84+G85+G86+G88+G89</f>
        <v>875300</v>
      </c>
      <c r="H81" s="269">
        <f t="shared" si="8"/>
        <v>353300</v>
      </c>
      <c r="I81" s="278">
        <f aca="true" t="shared" si="11" ref="I81:N81">I82+I83+I84+I85+I86+I88+I89</f>
        <v>0</v>
      </c>
      <c r="J81" s="278">
        <f t="shared" si="11"/>
        <v>0</v>
      </c>
      <c r="K81" s="278">
        <f t="shared" si="11"/>
        <v>1800</v>
      </c>
      <c r="L81" s="278">
        <f t="shared" si="11"/>
        <v>522000</v>
      </c>
      <c r="M81" s="278">
        <f t="shared" si="11"/>
        <v>518000</v>
      </c>
      <c r="N81" s="278">
        <f t="shared" si="11"/>
        <v>518000</v>
      </c>
      <c r="O81" s="299">
        <f t="shared" si="10"/>
        <v>25332600</v>
      </c>
    </row>
    <row r="82" spans="1:15" ht="63.75" customHeight="1">
      <c r="A82" s="272" t="s">
        <v>60</v>
      </c>
      <c r="B82" s="612" t="s">
        <v>61</v>
      </c>
      <c r="C82" s="724"/>
      <c r="D82" s="275">
        <v>22287600</v>
      </c>
      <c r="E82" s="275">
        <v>13248000</v>
      </c>
      <c r="F82" s="275">
        <v>2951800</v>
      </c>
      <c r="G82" s="275">
        <v>832800</v>
      </c>
      <c r="H82" s="287">
        <f t="shared" si="8"/>
        <v>322800</v>
      </c>
      <c r="I82" s="753"/>
      <c r="J82" s="753"/>
      <c r="K82" s="316">
        <v>1800</v>
      </c>
      <c r="L82" s="317">
        <v>510000</v>
      </c>
      <c r="M82" s="317">
        <v>510000</v>
      </c>
      <c r="N82" s="317">
        <v>510000</v>
      </c>
      <c r="O82" s="289">
        <f t="shared" si="10"/>
        <v>23120400</v>
      </c>
    </row>
    <row r="83" spans="1:15" ht="126.75" customHeight="1">
      <c r="A83" s="272" t="s">
        <v>64</v>
      </c>
      <c r="B83" s="612" t="s">
        <v>65</v>
      </c>
      <c r="C83" s="724"/>
      <c r="D83" s="275">
        <v>1239100</v>
      </c>
      <c r="E83" s="275">
        <v>822000</v>
      </c>
      <c r="F83" s="275">
        <v>79000</v>
      </c>
      <c r="G83" s="275">
        <v>34500</v>
      </c>
      <c r="H83" s="287">
        <f t="shared" si="8"/>
        <v>30500</v>
      </c>
      <c r="I83" s="753"/>
      <c r="J83" s="753"/>
      <c r="K83" s="316"/>
      <c r="L83" s="317">
        <v>4000</v>
      </c>
      <c r="M83" s="317"/>
      <c r="N83" s="317"/>
      <c r="O83" s="289">
        <f t="shared" si="10"/>
        <v>1273600</v>
      </c>
    </row>
    <row r="84" spans="1:15" ht="126" customHeight="1">
      <c r="A84" s="272" t="s">
        <v>66</v>
      </c>
      <c r="B84" s="612" t="s">
        <v>328</v>
      </c>
      <c r="C84" s="733"/>
      <c r="D84" s="275">
        <v>390100</v>
      </c>
      <c r="E84" s="275">
        <v>255000</v>
      </c>
      <c r="F84" s="275">
        <v>23000</v>
      </c>
      <c r="G84" s="277"/>
      <c r="H84" s="287">
        <f t="shared" si="8"/>
        <v>0</v>
      </c>
      <c r="I84" s="753"/>
      <c r="J84" s="753"/>
      <c r="K84" s="316"/>
      <c r="L84" s="317"/>
      <c r="M84" s="317"/>
      <c r="N84" s="317"/>
      <c r="O84" s="289">
        <f t="shared" si="10"/>
        <v>390100</v>
      </c>
    </row>
    <row r="85" spans="1:15" ht="125.25" customHeight="1">
      <c r="A85" s="272" t="s">
        <v>68</v>
      </c>
      <c r="B85" s="612" t="s">
        <v>69</v>
      </c>
      <c r="C85" s="724"/>
      <c r="D85" s="275">
        <v>446000</v>
      </c>
      <c r="E85" s="275">
        <v>284000</v>
      </c>
      <c r="F85" s="275">
        <v>33000</v>
      </c>
      <c r="G85" s="277">
        <v>8000</v>
      </c>
      <c r="H85" s="287">
        <f t="shared" si="8"/>
        <v>0</v>
      </c>
      <c r="I85" s="753"/>
      <c r="J85" s="753"/>
      <c r="K85" s="316"/>
      <c r="L85" s="317">
        <v>8000</v>
      </c>
      <c r="M85" s="317">
        <v>8000</v>
      </c>
      <c r="N85" s="317">
        <v>8000</v>
      </c>
      <c r="O85" s="289">
        <f t="shared" si="10"/>
        <v>454000</v>
      </c>
    </row>
    <row r="86" spans="1:15" ht="114" customHeight="1">
      <c r="A86" s="272" t="s">
        <v>72</v>
      </c>
      <c r="B86" s="612" t="s">
        <v>329</v>
      </c>
      <c r="C86" s="724"/>
      <c r="D86" s="275">
        <v>39000</v>
      </c>
      <c r="E86" s="275">
        <v>29000</v>
      </c>
      <c r="F86" s="275"/>
      <c r="G86" s="277"/>
      <c r="H86" s="287">
        <f t="shared" si="8"/>
        <v>0</v>
      </c>
      <c r="I86" s="753"/>
      <c r="J86" s="753"/>
      <c r="K86" s="316"/>
      <c r="L86" s="317"/>
      <c r="M86" s="317"/>
      <c r="N86" s="317"/>
      <c r="O86" s="289">
        <f t="shared" si="10"/>
        <v>39000</v>
      </c>
    </row>
    <row r="87" spans="1:15" ht="72" customHeight="1">
      <c r="A87" s="272" t="s">
        <v>74</v>
      </c>
      <c r="B87" s="612" t="s">
        <v>75</v>
      </c>
      <c r="C87" s="736"/>
      <c r="D87" s="275">
        <v>32000</v>
      </c>
      <c r="E87" s="275">
        <v>24000</v>
      </c>
      <c r="F87" s="275"/>
      <c r="G87" s="277"/>
      <c r="H87" s="287"/>
      <c r="I87" s="316"/>
      <c r="J87" s="316"/>
      <c r="K87" s="316"/>
      <c r="L87" s="317"/>
      <c r="M87" s="317"/>
      <c r="N87" s="317"/>
      <c r="O87" s="289">
        <f t="shared" si="10"/>
        <v>32000</v>
      </c>
    </row>
    <row r="88" spans="1:15" ht="54.75" customHeight="1" hidden="1">
      <c r="A88" s="272" t="s">
        <v>70</v>
      </c>
      <c r="B88" s="754" t="s">
        <v>71</v>
      </c>
      <c r="C88" s="755"/>
      <c r="D88" s="275"/>
      <c r="E88" s="275"/>
      <c r="F88" s="275"/>
      <c r="G88" s="277"/>
      <c r="H88" s="287">
        <f aca="true" t="shared" si="12" ref="H88:H111">G88-L88</f>
        <v>0</v>
      </c>
      <c r="I88" s="316"/>
      <c r="J88" s="316"/>
      <c r="K88" s="316"/>
      <c r="L88" s="317"/>
      <c r="M88" s="317"/>
      <c r="N88" s="317"/>
      <c r="O88" s="289">
        <f t="shared" si="10"/>
        <v>0</v>
      </c>
    </row>
    <row r="89" spans="1:15" ht="183.75" customHeight="1">
      <c r="A89" s="272" t="s">
        <v>76</v>
      </c>
      <c r="B89" s="612" t="s">
        <v>77</v>
      </c>
      <c r="C89" s="724"/>
      <c r="D89" s="275">
        <v>23500</v>
      </c>
      <c r="E89" s="275"/>
      <c r="F89" s="275"/>
      <c r="G89" s="277"/>
      <c r="H89" s="287">
        <f t="shared" si="12"/>
        <v>0</v>
      </c>
      <c r="I89" s="316"/>
      <c r="J89" s="316"/>
      <c r="K89" s="316"/>
      <c r="L89" s="317"/>
      <c r="M89" s="317"/>
      <c r="N89" s="317"/>
      <c r="O89" s="289">
        <f t="shared" si="10"/>
        <v>23500</v>
      </c>
    </row>
    <row r="90" spans="1:15" ht="81.75" customHeight="1">
      <c r="A90" s="286">
        <v>130000</v>
      </c>
      <c r="B90" s="739" t="s">
        <v>240</v>
      </c>
      <c r="C90" s="740"/>
      <c r="D90" s="278">
        <f>D91</f>
        <v>562500</v>
      </c>
      <c r="E90" s="278">
        <f>E91</f>
        <v>320300</v>
      </c>
      <c r="F90" s="278">
        <f>F91</f>
        <v>119000</v>
      </c>
      <c r="G90" s="278">
        <f>G91</f>
        <v>0</v>
      </c>
      <c r="H90" s="282">
        <f t="shared" si="12"/>
        <v>0</v>
      </c>
      <c r="I90" s="317">
        <f>I91</f>
        <v>0</v>
      </c>
      <c r="J90" s="317">
        <f>J91</f>
        <v>0</v>
      </c>
      <c r="K90" s="317">
        <f>K91</f>
        <v>0</v>
      </c>
      <c r="L90" s="317">
        <f>L91</f>
        <v>0</v>
      </c>
      <c r="M90" s="317"/>
      <c r="N90" s="317"/>
      <c r="O90" s="289">
        <f t="shared" si="10"/>
        <v>562500</v>
      </c>
    </row>
    <row r="91" spans="1:15" ht="123" customHeight="1">
      <c r="A91" s="261">
        <v>130107</v>
      </c>
      <c r="B91" s="612" t="s">
        <v>330</v>
      </c>
      <c r="C91" s="724"/>
      <c r="D91" s="275">
        <v>562500</v>
      </c>
      <c r="E91" s="275">
        <v>320300</v>
      </c>
      <c r="F91" s="275">
        <v>119000</v>
      </c>
      <c r="G91" s="275"/>
      <c r="H91" s="264"/>
      <c r="I91" s="276"/>
      <c r="J91" s="276"/>
      <c r="K91" s="276"/>
      <c r="L91" s="277"/>
      <c r="M91" s="277"/>
      <c r="N91" s="277"/>
      <c r="O91" s="289">
        <f t="shared" si="10"/>
        <v>562500</v>
      </c>
    </row>
    <row r="92" spans="1:15" ht="54" customHeight="1">
      <c r="A92" s="318">
        <v>150000</v>
      </c>
      <c r="B92" s="746" t="s">
        <v>246</v>
      </c>
      <c r="C92" s="756"/>
      <c r="D92" s="313"/>
      <c r="E92" s="278">
        <f>E93</f>
        <v>0</v>
      </c>
      <c r="F92" s="278">
        <f>F93</f>
        <v>0</v>
      </c>
      <c r="G92" s="278">
        <f>G93</f>
        <v>2758900</v>
      </c>
      <c r="H92" s="270">
        <f t="shared" si="12"/>
        <v>0</v>
      </c>
      <c r="I92" s="288">
        <f aca="true" t="shared" si="13" ref="I92:N92">I93</f>
        <v>0</v>
      </c>
      <c r="J92" s="288">
        <f t="shared" si="13"/>
        <v>0</v>
      </c>
      <c r="K92" s="288">
        <f t="shared" si="13"/>
        <v>0</v>
      </c>
      <c r="L92" s="278">
        <f t="shared" si="13"/>
        <v>2758900</v>
      </c>
      <c r="M92" s="278">
        <f t="shared" si="13"/>
        <v>2758900</v>
      </c>
      <c r="N92" s="278">
        <f t="shared" si="13"/>
        <v>2758900</v>
      </c>
      <c r="O92" s="319">
        <f t="shared" si="10"/>
        <v>2758900</v>
      </c>
    </row>
    <row r="93" spans="1:15" ht="63" customHeight="1">
      <c r="A93" s="261">
        <v>150101</v>
      </c>
      <c r="B93" s="612" t="s">
        <v>247</v>
      </c>
      <c r="C93" s="724"/>
      <c r="D93" s="275"/>
      <c r="E93" s="275"/>
      <c r="F93" s="275"/>
      <c r="G93" s="275">
        <v>2758900</v>
      </c>
      <c r="H93" s="266">
        <f t="shared" si="12"/>
        <v>0</v>
      </c>
      <c r="I93" s="276"/>
      <c r="J93" s="276"/>
      <c r="K93" s="276"/>
      <c r="L93" s="275">
        <v>2758900</v>
      </c>
      <c r="M93" s="275">
        <v>2758900</v>
      </c>
      <c r="N93" s="275">
        <v>2758900</v>
      </c>
      <c r="O93" s="301">
        <f t="shared" si="10"/>
        <v>2758900</v>
      </c>
    </row>
    <row r="94" spans="1:15" s="237" customFormat="1" ht="121.5" customHeight="1">
      <c r="A94" s="232" t="s">
        <v>128</v>
      </c>
      <c r="B94" s="712" t="s">
        <v>331</v>
      </c>
      <c r="C94" s="713"/>
      <c r="D94" s="238">
        <f>D95+D97+D131</f>
        <v>27089900</v>
      </c>
      <c r="E94" s="238">
        <f>E95+E97+E131</f>
        <v>1578000</v>
      </c>
      <c r="F94" s="238">
        <f>F95+F97+F131</f>
        <v>141800</v>
      </c>
      <c r="G94" s="238">
        <f>G95+G97+G131</f>
        <v>265000</v>
      </c>
      <c r="H94" s="233">
        <f t="shared" si="12"/>
        <v>245000</v>
      </c>
      <c r="I94" s="238">
        <f aca="true" t="shared" si="14" ref="I94:N94">I95+I97+I131</f>
        <v>22000</v>
      </c>
      <c r="J94" s="238">
        <f t="shared" si="14"/>
        <v>0</v>
      </c>
      <c r="K94" s="238">
        <f t="shared" si="14"/>
        <v>4000</v>
      </c>
      <c r="L94" s="238">
        <f t="shared" si="14"/>
        <v>20000</v>
      </c>
      <c r="M94" s="238">
        <f t="shared" si="14"/>
        <v>20000</v>
      </c>
      <c r="N94" s="238">
        <f t="shared" si="14"/>
        <v>20000</v>
      </c>
      <c r="O94" s="240">
        <f t="shared" si="10"/>
        <v>27354900</v>
      </c>
    </row>
    <row r="95" spans="1:15" s="257" customFormat="1" ht="60.75" customHeight="1">
      <c r="A95" s="268" t="s">
        <v>58</v>
      </c>
      <c r="B95" s="719" t="s">
        <v>59</v>
      </c>
      <c r="C95" s="720"/>
      <c r="D95" s="278">
        <f>D96</f>
        <v>491800</v>
      </c>
      <c r="E95" s="278">
        <f>E96</f>
        <v>0</v>
      </c>
      <c r="F95" s="278">
        <f>F96</f>
        <v>0</v>
      </c>
      <c r="G95" s="288">
        <f>G96</f>
        <v>0</v>
      </c>
      <c r="H95" s="270">
        <f t="shared" si="12"/>
        <v>0</v>
      </c>
      <c r="I95" s="288">
        <f>I96</f>
        <v>0</v>
      </c>
      <c r="J95" s="288">
        <f>J96</f>
        <v>0</v>
      </c>
      <c r="K95" s="288">
        <f>K96</f>
        <v>0</v>
      </c>
      <c r="L95" s="288">
        <f>L96</f>
        <v>0</v>
      </c>
      <c r="M95" s="288"/>
      <c r="N95" s="288"/>
      <c r="O95" s="299">
        <f t="shared" si="10"/>
        <v>491800</v>
      </c>
    </row>
    <row r="96" spans="1:15" s="257" customFormat="1" ht="113.25" customHeight="1">
      <c r="A96" s="290" t="s">
        <v>62</v>
      </c>
      <c r="B96" s="735" t="s">
        <v>63</v>
      </c>
      <c r="C96" s="720"/>
      <c r="D96" s="275">
        <v>491800</v>
      </c>
      <c r="E96" s="278"/>
      <c r="F96" s="278"/>
      <c r="G96" s="288"/>
      <c r="H96" s="266">
        <f t="shared" si="12"/>
        <v>0</v>
      </c>
      <c r="I96" s="319"/>
      <c r="J96" s="319"/>
      <c r="K96" s="319"/>
      <c r="L96" s="288"/>
      <c r="M96" s="288"/>
      <c r="N96" s="288"/>
      <c r="O96" s="289">
        <f t="shared" si="10"/>
        <v>491800</v>
      </c>
    </row>
    <row r="97" spans="1:15" s="257" customFormat="1" ht="55.5" customHeight="1">
      <c r="A97" s="268" t="s">
        <v>93</v>
      </c>
      <c r="B97" s="719" t="s">
        <v>94</v>
      </c>
      <c r="C97" s="725"/>
      <c r="D97" s="278">
        <f>D98+D114+D123+D125+D127+D129+D126+D124+D128</f>
        <v>25914100</v>
      </c>
      <c r="E97" s="278">
        <f>E98+E114+E123+E125+E127+E129+E130</f>
        <v>1578000</v>
      </c>
      <c r="F97" s="278">
        <f>F98+F114+F123+F125+F127+F129+F130</f>
        <v>141800</v>
      </c>
      <c r="G97" s="278">
        <f>G98+G114+G123+G125+G127+G129+G130</f>
        <v>265000</v>
      </c>
      <c r="H97" s="269">
        <f t="shared" si="12"/>
        <v>245000</v>
      </c>
      <c r="I97" s="288">
        <f aca="true" t="shared" si="15" ref="I97:N97">I98+I114+I123+I125+I127+I129+I130</f>
        <v>22000</v>
      </c>
      <c r="J97" s="288">
        <f t="shared" si="15"/>
        <v>0</v>
      </c>
      <c r="K97" s="288">
        <f t="shared" si="15"/>
        <v>4000</v>
      </c>
      <c r="L97" s="278">
        <f t="shared" si="15"/>
        <v>20000</v>
      </c>
      <c r="M97" s="278">
        <f t="shared" si="15"/>
        <v>20000</v>
      </c>
      <c r="N97" s="278">
        <f t="shared" si="15"/>
        <v>20000</v>
      </c>
      <c r="O97" s="299">
        <f t="shared" si="10"/>
        <v>26179100</v>
      </c>
    </row>
    <row r="98" spans="1:15" s="324" customFormat="1" ht="75" customHeight="1">
      <c r="A98" s="757" t="s">
        <v>95</v>
      </c>
      <c r="B98" s="758"/>
      <c r="C98" s="759"/>
      <c r="D98" s="320">
        <f>D99+D100+D101+D102+D103+D104+D105+D106+D107+D108+D109+D110+D111+D112+D113</f>
        <v>3510450</v>
      </c>
      <c r="E98" s="320">
        <f>E99+E100+E101+E102+E103+E104+E105+E106+E107+E108+E109+E110+E111</f>
        <v>0</v>
      </c>
      <c r="F98" s="320">
        <f>F99+F100+F101+F102+F103+F104+F105+F106+F107+F108+F109+F110+F111</f>
        <v>0</v>
      </c>
      <c r="G98" s="321">
        <f>G99+G100+G101+G102+G103+G104+G105+G106+G107+G108+G109+G110+G111+G112+G113</f>
        <v>20000</v>
      </c>
      <c r="H98" s="322">
        <f t="shared" si="12"/>
        <v>0</v>
      </c>
      <c r="I98" s="321">
        <f>I99+I100+I101+I102+I103+I104+I105+I106+I107+I108+I109+I110+I111</f>
        <v>0</v>
      </c>
      <c r="J98" s="321">
        <f>J99+J100+J101+J102+J103+J104+J105+J106+J107+J108+J109+J110+J111</f>
        <v>0</v>
      </c>
      <c r="K98" s="321"/>
      <c r="L98" s="320">
        <f>L99+L100+L101+L102+L103+L104+L105+L106+L107+L108+L109+L110+L111</f>
        <v>20000</v>
      </c>
      <c r="M98" s="320">
        <f>M99+M100+M101+M102+M103+M104+M105+M106+M107+M108+M109+M110+M111</f>
        <v>20000</v>
      </c>
      <c r="N98" s="320">
        <f>N99+N100+N101+N102+N103+N104+N105+N106+N107+N108+N109+N110+N111</f>
        <v>20000</v>
      </c>
      <c r="O98" s="323">
        <f t="shared" si="10"/>
        <v>3530450</v>
      </c>
    </row>
    <row r="99" spans="1:15" ht="409.5" customHeight="1">
      <c r="A99" s="303" t="s">
        <v>96</v>
      </c>
      <c r="B99" s="760" t="s">
        <v>97</v>
      </c>
      <c r="C99" s="761"/>
      <c r="D99" s="325">
        <v>1689900</v>
      </c>
      <c r="E99" s="325"/>
      <c r="F99" s="325"/>
      <c r="G99" s="265"/>
      <c r="H99" s="266">
        <f t="shared" si="12"/>
        <v>0</v>
      </c>
      <c r="I99" s="265"/>
      <c r="J99" s="265"/>
      <c r="K99" s="265"/>
      <c r="L99" s="265"/>
      <c r="M99" s="265"/>
      <c r="N99" s="265"/>
      <c r="O99" s="289">
        <f t="shared" si="10"/>
        <v>1689900</v>
      </c>
    </row>
    <row r="100" spans="1:15" ht="370.5" customHeight="1">
      <c r="A100" s="303" t="s">
        <v>98</v>
      </c>
      <c r="B100" s="762" t="s">
        <v>99</v>
      </c>
      <c r="C100" s="763"/>
      <c r="D100" s="325">
        <v>610000</v>
      </c>
      <c r="E100" s="275"/>
      <c r="F100" s="275"/>
      <c r="G100" s="277"/>
      <c r="H100" s="266">
        <f t="shared" si="12"/>
        <v>0</v>
      </c>
      <c r="I100" s="276"/>
      <c r="J100" s="276"/>
      <c r="K100" s="276"/>
      <c r="L100" s="277"/>
      <c r="M100" s="277"/>
      <c r="N100" s="277"/>
      <c r="O100" s="289">
        <f t="shared" si="10"/>
        <v>610000</v>
      </c>
    </row>
    <row r="101" spans="1:15" ht="366" customHeight="1">
      <c r="A101" s="303" t="s">
        <v>100</v>
      </c>
      <c r="B101" s="764" t="s">
        <v>101</v>
      </c>
      <c r="C101" s="765"/>
      <c r="D101" s="325">
        <v>56000</v>
      </c>
      <c r="E101" s="275"/>
      <c r="F101" s="275"/>
      <c r="G101" s="275">
        <v>20000</v>
      </c>
      <c r="H101" s="266">
        <f t="shared" si="12"/>
        <v>0</v>
      </c>
      <c r="I101" s="276"/>
      <c r="J101" s="276"/>
      <c r="K101" s="276"/>
      <c r="L101" s="275">
        <v>20000</v>
      </c>
      <c r="M101" s="275">
        <v>20000</v>
      </c>
      <c r="N101" s="275">
        <v>20000</v>
      </c>
      <c r="O101" s="323">
        <f t="shared" si="10"/>
        <v>76000</v>
      </c>
    </row>
    <row r="102" spans="1:15" ht="409.5" customHeight="1">
      <c r="A102" s="303" t="s">
        <v>102</v>
      </c>
      <c r="B102" s="764" t="s">
        <v>104</v>
      </c>
      <c r="C102" s="765"/>
      <c r="D102" s="325">
        <v>220000</v>
      </c>
      <c r="E102" s="275"/>
      <c r="F102" s="275"/>
      <c r="G102" s="277"/>
      <c r="H102" s="266">
        <f t="shared" si="12"/>
        <v>0</v>
      </c>
      <c r="I102" s="276"/>
      <c r="J102" s="276"/>
      <c r="K102" s="276"/>
      <c r="L102" s="277"/>
      <c r="M102" s="277"/>
      <c r="N102" s="277"/>
      <c r="O102" s="323">
        <f t="shared" si="10"/>
        <v>220000</v>
      </c>
    </row>
    <row r="103" spans="1:15" ht="408.75" customHeight="1">
      <c r="A103" s="303" t="s">
        <v>106</v>
      </c>
      <c r="B103" s="764" t="s">
        <v>338</v>
      </c>
      <c r="C103" s="765"/>
      <c r="D103" s="325">
        <v>4050</v>
      </c>
      <c r="E103" s="275"/>
      <c r="F103" s="275"/>
      <c r="G103" s="277"/>
      <c r="H103" s="266">
        <f t="shared" si="12"/>
        <v>0</v>
      </c>
      <c r="I103" s="276"/>
      <c r="J103" s="276"/>
      <c r="K103" s="276"/>
      <c r="L103" s="277"/>
      <c r="M103" s="277"/>
      <c r="N103" s="277"/>
      <c r="O103" s="289">
        <f t="shared" si="10"/>
        <v>4050</v>
      </c>
    </row>
    <row r="104" spans="1:15" ht="18.75" customHeight="1" hidden="1">
      <c r="A104" s="303" t="s">
        <v>107</v>
      </c>
      <c r="B104" s="764" t="s">
        <v>108</v>
      </c>
      <c r="C104" s="765"/>
      <c r="D104" s="325"/>
      <c r="E104" s="275"/>
      <c r="F104" s="275"/>
      <c r="G104" s="277"/>
      <c r="H104" s="266">
        <f t="shared" si="12"/>
        <v>0</v>
      </c>
      <c r="I104" s="276"/>
      <c r="J104" s="276"/>
      <c r="K104" s="276"/>
      <c r="L104" s="277"/>
      <c r="M104" s="277"/>
      <c r="N104" s="277"/>
      <c r="O104" s="326">
        <f t="shared" si="10"/>
        <v>0</v>
      </c>
    </row>
    <row r="105" spans="1:15" ht="239.25" customHeight="1">
      <c r="A105" s="303" t="s">
        <v>109</v>
      </c>
      <c r="B105" s="764" t="s">
        <v>341</v>
      </c>
      <c r="C105" s="765"/>
      <c r="D105" s="325">
        <v>120000</v>
      </c>
      <c r="E105" s="275"/>
      <c r="F105" s="275"/>
      <c r="G105" s="277"/>
      <c r="H105" s="266">
        <f t="shared" si="12"/>
        <v>0</v>
      </c>
      <c r="I105" s="276"/>
      <c r="J105" s="276"/>
      <c r="K105" s="276"/>
      <c r="L105" s="277"/>
      <c r="M105" s="277"/>
      <c r="N105" s="277"/>
      <c r="O105" s="289">
        <f t="shared" si="10"/>
        <v>120000</v>
      </c>
    </row>
    <row r="106" spans="1:15" ht="329.25" customHeight="1">
      <c r="A106" s="303" t="s">
        <v>111</v>
      </c>
      <c r="B106" s="764" t="s">
        <v>115</v>
      </c>
      <c r="C106" s="765"/>
      <c r="D106" s="325">
        <v>152100</v>
      </c>
      <c r="E106" s="275"/>
      <c r="F106" s="275"/>
      <c r="G106" s="277"/>
      <c r="H106" s="266">
        <f t="shared" si="12"/>
        <v>0</v>
      </c>
      <c r="I106" s="276"/>
      <c r="J106" s="276"/>
      <c r="K106" s="276"/>
      <c r="L106" s="277"/>
      <c r="M106" s="277"/>
      <c r="N106" s="277"/>
      <c r="O106" s="323">
        <f t="shared" si="10"/>
        <v>152100</v>
      </c>
    </row>
    <row r="107" spans="1:15" ht="226.5" customHeight="1">
      <c r="A107" s="303" t="s">
        <v>116</v>
      </c>
      <c r="B107" s="764" t="s">
        <v>357</v>
      </c>
      <c r="C107" s="765"/>
      <c r="D107" s="325">
        <v>3100</v>
      </c>
      <c r="E107" s="275"/>
      <c r="F107" s="275"/>
      <c r="G107" s="277"/>
      <c r="H107" s="266">
        <f t="shared" si="12"/>
        <v>0</v>
      </c>
      <c r="I107" s="276"/>
      <c r="J107" s="276"/>
      <c r="K107" s="276"/>
      <c r="L107" s="277"/>
      <c r="M107" s="277"/>
      <c r="N107" s="277"/>
      <c r="O107" s="323">
        <f t="shared" si="10"/>
        <v>3100</v>
      </c>
    </row>
    <row r="108" spans="1:15" ht="373.5" customHeight="1">
      <c r="A108" s="303" t="s">
        <v>118</v>
      </c>
      <c r="B108" s="764" t="s">
        <v>358</v>
      </c>
      <c r="C108" s="765"/>
      <c r="D108" s="325">
        <v>110000</v>
      </c>
      <c r="E108" s="275"/>
      <c r="F108" s="275"/>
      <c r="G108" s="277"/>
      <c r="H108" s="266">
        <f t="shared" si="12"/>
        <v>0</v>
      </c>
      <c r="I108" s="276"/>
      <c r="J108" s="276"/>
      <c r="K108" s="276"/>
      <c r="L108" s="277"/>
      <c r="M108" s="277"/>
      <c r="N108" s="277"/>
      <c r="O108" s="323">
        <f t="shared" si="10"/>
        <v>110000</v>
      </c>
    </row>
    <row r="109" spans="1:15" ht="409.5" customHeight="1">
      <c r="A109" s="303" t="s">
        <v>127</v>
      </c>
      <c r="B109" s="767" t="s">
        <v>359</v>
      </c>
      <c r="C109" s="768"/>
      <c r="D109" s="325">
        <v>141800</v>
      </c>
      <c r="E109" s="275"/>
      <c r="F109" s="275"/>
      <c r="G109" s="277"/>
      <c r="H109" s="266">
        <f t="shared" si="12"/>
        <v>0</v>
      </c>
      <c r="I109" s="276"/>
      <c r="J109" s="276"/>
      <c r="K109" s="276"/>
      <c r="L109" s="277"/>
      <c r="M109" s="277"/>
      <c r="N109" s="277"/>
      <c r="O109" s="289">
        <f t="shared" si="10"/>
        <v>141800</v>
      </c>
    </row>
    <row r="110" spans="1:15" ht="120" customHeight="1">
      <c r="A110" s="290" t="s">
        <v>134</v>
      </c>
      <c r="B110" s="764" t="s">
        <v>360</v>
      </c>
      <c r="C110" s="769"/>
      <c r="D110" s="264">
        <v>40400</v>
      </c>
      <c r="E110" s="275"/>
      <c r="F110" s="275"/>
      <c r="G110" s="277"/>
      <c r="H110" s="266">
        <f t="shared" si="12"/>
        <v>0</v>
      </c>
      <c r="I110" s="276"/>
      <c r="J110" s="276"/>
      <c r="K110" s="277" t="s">
        <v>400</v>
      </c>
      <c r="L110" s="277"/>
      <c r="M110" s="277"/>
      <c r="N110" s="277"/>
      <c r="O110" s="289">
        <f t="shared" si="10"/>
        <v>40400</v>
      </c>
    </row>
    <row r="111" spans="1:15" ht="112.5" customHeight="1">
      <c r="A111" s="272" t="s">
        <v>136</v>
      </c>
      <c r="B111" s="764" t="s">
        <v>137</v>
      </c>
      <c r="C111" s="765"/>
      <c r="D111" s="264">
        <v>161900</v>
      </c>
      <c r="E111" s="275"/>
      <c r="F111" s="275"/>
      <c r="G111" s="277"/>
      <c r="H111" s="266">
        <f t="shared" si="12"/>
        <v>0</v>
      </c>
      <c r="I111" s="276"/>
      <c r="J111" s="276"/>
      <c r="K111" s="277"/>
      <c r="L111" s="277"/>
      <c r="M111" s="277"/>
      <c r="N111" s="277"/>
      <c r="O111" s="289">
        <f t="shared" si="10"/>
        <v>161900</v>
      </c>
    </row>
    <row r="112" spans="1:15" s="228" customFormat="1" ht="109.5" customHeight="1">
      <c r="A112" s="327" t="s">
        <v>138</v>
      </c>
      <c r="B112" s="614" t="s">
        <v>139</v>
      </c>
      <c r="C112" s="615"/>
      <c r="D112" s="311">
        <v>100000</v>
      </c>
      <c r="E112" s="291"/>
      <c r="F112" s="291"/>
      <c r="G112" s="292"/>
      <c r="H112" s="328"/>
      <c r="I112" s="292"/>
      <c r="J112" s="292"/>
      <c r="K112" s="292"/>
      <c r="L112" s="292"/>
      <c r="M112" s="292"/>
      <c r="N112" s="292"/>
      <c r="O112" s="289">
        <f t="shared" si="10"/>
        <v>100000</v>
      </c>
    </row>
    <row r="113" spans="1:15" ht="106.5" customHeight="1">
      <c r="A113" s="272" t="s">
        <v>140</v>
      </c>
      <c r="B113" s="770" t="s">
        <v>361</v>
      </c>
      <c r="C113" s="771"/>
      <c r="D113" s="311">
        <v>101200</v>
      </c>
      <c r="E113" s="291"/>
      <c r="F113" s="291"/>
      <c r="G113" s="292"/>
      <c r="H113" s="328"/>
      <c r="I113" s="292"/>
      <c r="J113" s="292"/>
      <c r="K113" s="292"/>
      <c r="L113" s="292"/>
      <c r="M113" s="292"/>
      <c r="N113" s="292"/>
      <c r="O113" s="289">
        <f t="shared" si="10"/>
        <v>101200</v>
      </c>
    </row>
    <row r="114" spans="1:15" ht="68.25" customHeight="1">
      <c r="A114" s="772" t="s">
        <v>362</v>
      </c>
      <c r="B114" s="772"/>
      <c r="C114" s="772"/>
      <c r="D114" s="325">
        <f>D115+D116+D117+D118+D119+D120+D122+D130+D121</f>
        <v>18360700</v>
      </c>
      <c r="E114" s="264">
        <f>E115+E116+E117+E118+E119+E120+E122</f>
        <v>0</v>
      </c>
      <c r="F114" s="264">
        <f>F115+F116+F117+F118+F119+F120+F122</f>
        <v>0</v>
      </c>
      <c r="G114" s="266">
        <f>G115+G116+G117+G118+G119+G120+G122</f>
        <v>0</v>
      </c>
      <c r="H114" s="266">
        <f aca="true" t="shared" si="16" ref="H114:H120">G114-L114</f>
        <v>0</v>
      </c>
      <c r="I114" s="266">
        <f>I115+I116+I117+I118+I119+I120+I122</f>
        <v>0</v>
      </c>
      <c r="J114" s="266">
        <f>J115+J116+J117+J118+J119+J120+J122</f>
        <v>0</v>
      </c>
      <c r="K114" s="266">
        <f>K115+K116+K117+K118+K119+K120+K122</f>
        <v>0</v>
      </c>
      <c r="L114" s="266">
        <f>L115+L116+L117+L118+L119+L120+L122</f>
        <v>0</v>
      </c>
      <c r="M114" s="266"/>
      <c r="N114" s="266"/>
      <c r="O114" s="289">
        <f t="shared" si="10"/>
        <v>18360700</v>
      </c>
    </row>
    <row r="115" spans="1:15" ht="70.5" customHeight="1">
      <c r="A115" s="329" t="s">
        <v>143</v>
      </c>
      <c r="B115" s="773" t="s">
        <v>144</v>
      </c>
      <c r="C115" s="773"/>
      <c r="D115" s="275">
        <v>200000</v>
      </c>
      <c r="E115" s="275"/>
      <c r="F115" s="275"/>
      <c r="G115" s="277"/>
      <c r="H115" s="266">
        <f t="shared" si="16"/>
        <v>0</v>
      </c>
      <c r="I115" s="741"/>
      <c r="J115" s="741"/>
      <c r="K115" s="276"/>
      <c r="L115" s="277"/>
      <c r="M115" s="277"/>
      <c r="N115" s="277"/>
      <c r="O115" s="289">
        <f t="shared" si="10"/>
        <v>200000</v>
      </c>
    </row>
    <row r="116" spans="1:15" ht="112.5" customHeight="1">
      <c r="A116" s="330" t="s">
        <v>145</v>
      </c>
      <c r="B116" s="766" t="s">
        <v>363</v>
      </c>
      <c r="C116" s="724"/>
      <c r="D116" s="325">
        <v>4520000</v>
      </c>
      <c r="E116" s="275"/>
      <c r="F116" s="275"/>
      <c r="G116" s="277"/>
      <c r="H116" s="266">
        <f t="shared" si="16"/>
        <v>0</v>
      </c>
      <c r="I116" s="276"/>
      <c r="J116" s="276"/>
      <c r="K116" s="276"/>
      <c r="L116" s="277"/>
      <c r="M116" s="277"/>
      <c r="N116" s="277"/>
      <c r="O116" s="289">
        <f t="shared" si="10"/>
        <v>4520000</v>
      </c>
    </row>
    <row r="117" spans="1:15" ht="61.5" customHeight="1">
      <c r="A117" s="330" t="s">
        <v>147</v>
      </c>
      <c r="B117" s="766" t="s">
        <v>364</v>
      </c>
      <c r="C117" s="724"/>
      <c r="D117" s="325">
        <v>6908700</v>
      </c>
      <c r="E117" s="275"/>
      <c r="F117" s="275"/>
      <c r="G117" s="277"/>
      <c r="H117" s="266">
        <f t="shared" si="16"/>
        <v>0</v>
      </c>
      <c r="I117" s="276"/>
      <c r="J117" s="276"/>
      <c r="K117" s="276"/>
      <c r="L117" s="277"/>
      <c r="M117" s="277"/>
      <c r="N117" s="277"/>
      <c r="O117" s="289">
        <f t="shared" si="10"/>
        <v>6908700</v>
      </c>
    </row>
    <row r="118" spans="1:15" ht="130.5" customHeight="1">
      <c r="A118" s="330" t="s">
        <v>149</v>
      </c>
      <c r="B118" s="766" t="s">
        <v>150</v>
      </c>
      <c r="C118" s="724"/>
      <c r="D118" s="325">
        <v>780000</v>
      </c>
      <c r="E118" s="275"/>
      <c r="F118" s="275"/>
      <c r="G118" s="277"/>
      <c r="H118" s="266">
        <f t="shared" si="16"/>
        <v>0</v>
      </c>
      <c r="I118" s="276"/>
      <c r="J118" s="276"/>
      <c r="K118" s="276"/>
      <c r="L118" s="277"/>
      <c r="M118" s="277"/>
      <c r="N118" s="277"/>
      <c r="O118" s="289">
        <f t="shared" si="10"/>
        <v>780000</v>
      </c>
    </row>
    <row r="119" spans="1:15" ht="79.5" customHeight="1">
      <c r="A119" s="330" t="s">
        <v>151</v>
      </c>
      <c r="B119" s="766" t="s">
        <v>152</v>
      </c>
      <c r="C119" s="724"/>
      <c r="D119" s="325">
        <v>1816000</v>
      </c>
      <c r="E119" s="275"/>
      <c r="F119" s="275"/>
      <c r="G119" s="277"/>
      <c r="H119" s="266">
        <f t="shared" si="16"/>
        <v>0</v>
      </c>
      <c r="I119" s="276"/>
      <c r="J119" s="276"/>
      <c r="K119" s="276"/>
      <c r="L119" s="277"/>
      <c r="M119" s="277"/>
      <c r="N119" s="277"/>
      <c r="O119" s="289">
        <f t="shared" si="10"/>
        <v>1816000</v>
      </c>
    </row>
    <row r="120" spans="1:15" ht="73.5" customHeight="1">
      <c r="A120" s="330" t="s">
        <v>153</v>
      </c>
      <c r="B120" s="766" t="s">
        <v>154</v>
      </c>
      <c r="C120" s="724"/>
      <c r="D120" s="325">
        <v>96000</v>
      </c>
      <c r="E120" s="275"/>
      <c r="F120" s="275"/>
      <c r="G120" s="277"/>
      <c r="H120" s="266">
        <f t="shared" si="16"/>
        <v>0</v>
      </c>
      <c r="I120" s="276"/>
      <c r="J120" s="276"/>
      <c r="K120" s="276"/>
      <c r="L120" s="277"/>
      <c r="M120" s="277"/>
      <c r="N120" s="277"/>
      <c r="O120" s="289">
        <f t="shared" si="10"/>
        <v>96000</v>
      </c>
    </row>
    <row r="121" spans="1:15" ht="82.5" customHeight="1">
      <c r="A121" s="330" t="s">
        <v>155</v>
      </c>
      <c r="B121" s="808" t="s">
        <v>367</v>
      </c>
      <c r="C121" s="783"/>
      <c r="D121" s="325">
        <v>20000</v>
      </c>
      <c r="E121" s="275"/>
      <c r="F121" s="275"/>
      <c r="G121" s="277"/>
      <c r="H121" s="266"/>
      <c r="I121" s="276"/>
      <c r="J121" s="276"/>
      <c r="K121" s="276"/>
      <c r="L121" s="277"/>
      <c r="M121" s="277"/>
      <c r="N121" s="277"/>
      <c r="O121" s="289">
        <f t="shared" si="10"/>
        <v>20000</v>
      </c>
    </row>
    <row r="122" spans="1:15" ht="58.5" customHeight="1">
      <c r="A122" s="330" t="s">
        <v>157</v>
      </c>
      <c r="B122" s="730" t="s">
        <v>158</v>
      </c>
      <c r="C122" s="809"/>
      <c r="D122" s="325">
        <v>920000</v>
      </c>
      <c r="E122" s="275"/>
      <c r="F122" s="275"/>
      <c r="G122" s="277"/>
      <c r="H122" s="266">
        <f>G122-L122</f>
        <v>0</v>
      </c>
      <c r="I122" s="276"/>
      <c r="J122" s="276"/>
      <c r="K122" s="276"/>
      <c r="L122" s="277"/>
      <c r="M122" s="277"/>
      <c r="N122" s="277"/>
      <c r="O122" s="289">
        <f t="shared" si="10"/>
        <v>920000</v>
      </c>
    </row>
    <row r="123" spans="1:15" ht="134.25" customHeight="1">
      <c r="A123" s="331" t="s">
        <v>159</v>
      </c>
      <c r="B123" s="766" t="s">
        <v>160</v>
      </c>
      <c r="C123" s="724"/>
      <c r="D123" s="325">
        <v>700000</v>
      </c>
      <c r="E123" s="275"/>
      <c r="F123" s="275"/>
      <c r="G123" s="277"/>
      <c r="H123" s="266">
        <f>G123-L123</f>
        <v>0</v>
      </c>
      <c r="I123" s="276"/>
      <c r="J123" s="276"/>
      <c r="K123" s="276"/>
      <c r="L123" s="277"/>
      <c r="M123" s="277"/>
      <c r="N123" s="277"/>
      <c r="O123" s="289">
        <f t="shared" si="10"/>
        <v>700000</v>
      </c>
    </row>
    <row r="124" spans="1:15" ht="185.25" customHeight="1">
      <c r="A124" s="331" t="s">
        <v>161</v>
      </c>
      <c r="B124" s="612" t="s">
        <v>368</v>
      </c>
      <c r="C124" s="613"/>
      <c r="D124" s="325">
        <v>778450</v>
      </c>
      <c r="E124" s="275"/>
      <c r="F124" s="275"/>
      <c r="G124" s="277"/>
      <c r="H124" s="266"/>
      <c r="I124" s="276"/>
      <c r="J124" s="276"/>
      <c r="K124" s="276"/>
      <c r="L124" s="277"/>
      <c r="M124" s="277"/>
      <c r="N124" s="277"/>
      <c r="O124" s="289">
        <f t="shared" si="10"/>
        <v>778450</v>
      </c>
    </row>
    <row r="125" spans="1:15" ht="78.75" customHeight="1">
      <c r="A125" s="331" t="s">
        <v>28</v>
      </c>
      <c r="B125" s="726" t="s">
        <v>307</v>
      </c>
      <c r="C125" s="727"/>
      <c r="D125" s="325">
        <v>20000</v>
      </c>
      <c r="E125" s="275"/>
      <c r="F125" s="275"/>
      <c r="G125" s="277"/>
      <c r="H125" s="266">
        <f>G125-L125</f>
        <v>0</v>
      </c>
      <c r="I125" s="276"/>
      <c r="J125" s="276"/>
      <c r="K125" s="276"/>
      <c r="L125" s="277"/>
      <c r="M125" s="277"/>
      <c r="N125" s="277"/>
      <c r="O125" s="289">
        <f t="shared" si="10"/>
        <v>20000</v>
      </c>
    </row>
    <row r="126" spans="1:15" ht="66.75" customHeight="1">
      <c r="A126" s="300" t="s">
        <v>163</v>
      </c>
      <c r="B126" s="804" t="s">
        <v>369</v>
      </c>
      <c r="C126" s="805"/>
      <c r="D126" s="264">
        <v>25000</v>
      </c>
      <c r="E126" s="275"/>
      <c r="F126" s="275"/>
      <c r="G126" s="277"/>
      <c r="H126" s="266"/>
      <c r="I126" s="276"/>
      <c r="J126" s="276"/>
      <c r="K126" s="276"/>
      <c r="L126" s="277"/>
      <c r="M126" s="277"/>
      <c r="N126" s="277"/>
      <c r="O126" s="289">
        <f t="shared" si="10"/>
        <v>25000</v>
      </c>
    </row>
    <row r="127" spans="1:15" ht="123" customHeight="1">
      <c r="A127" s="268" t="s">
        <v>195</v>
      </c>
      <c r="B127" s="770" t="s">
        <v>196</v>
      </c>
      <c r="C127" s="765"/>
      <c r="D127" s="275">
        <v>2324500</v>
      </c>
      <c r="E127" s="275">
        <v>1578000</v>
      </c>
      <c r="F127" s="275">
        <v>141800</v>
      </c>
      <c r="G127" s="275">
        <v>245000</v>
      </c>
      <c r="H127" s="264">
        <f aca="true" t="shared" si="17" ref="H127:H151">G127-L127</f>
        <v>245000</v>
      </c>
      <c r="I127" s="276">
        <v>22000</v>
      </c>
      <c r="J127" s="276"/>
      <c r="K127" s="276">
        <v>4000</v>
      </c>
      <c r="L127" s="277"/>
      <c r="M127" s="277"/>
      <c r="N127" s="277"/>
      <c r="O127" s="289">
        <f t="shared" si="10"/>
        <v>2569500</v>
      </c>
    </row>
    <row r="128" spans="1:15" ht="252" customHeight="1">
      <c r="A128" s="268" t="s">
        <v>204</v>
      </c>
      <c r="B128" s="770" t="s">
        <v>370</v>
      </c>
      <c r="C128" s="771"/>
      <c r="D128" s="275">
        <v>170000</v>
      </c>
      <c r="E128" s="275"/>
      <c r="F128" s="275"/>
      <c r="G128" s="275"/>
      <c r="H128" s="264"/>
      <c r="I128" s="276"/>
      <c r="J128" s="276"/>
      <c r="K128" s="276"/>
      <c r="L128" s="277"/>
      <c r="M128" s="277"/>
      <c r="N128" s="277"/>
      <c r="O128" s="289">
        <f t="shared" si="10"/>
        <v>170000</v>
      </c>
    </row>
    <row r="129" spans="1:15" ht="112.5" customHeight="1">
      <c r="A129" s="332" t="s">
        <v>454</v>
      </c>
      <c r="B129" s="770" t="s">
        <v>1</v>
      </c>
      <c r="C129" s="765"/>
      <c r="D129" s="301">
        <v>25000</v>
      </c>
      <c r="E129" s="301"/>
      <c r="F129" s="301"/>
      <c r="G129" s="276"/>
      <c r="H129" s="266">
        <f t="shared" si="17"/>
        <v>0</v>
      </c>
      <c r="I129" s="276"/>
      <c r="J129" s="276"/>
      <c r="K129" s="276"/>
      <c r="L129" s="276"/>
      <c r="M129" s="276"/>
      <c r="N129" s="276"/>
      <c r="O129" s="289">
        <f t="shared" si="10"/>
        <v>25000</v>
      </c>
    </row>
    <row r="130" spans="1:15" ht="122.25" customHeight="1">
      <c r="A130" s="332" t="s">
        <v>206</v>
      </c>
      <c r="B130" s="770" t="s">
        <v>207</v>
      </c>
      <c r="C130" s="765"/>
      <c r="D130" s="301">
        <v>3100000</v>
      </c>
      <c r="E130" s="301"/>
      <c r="F130" s="301"/>
      <c r="G130" s="276"/>
      <c r="H130" s="266">
        <f t="shared" si="17"/>
        <v>0</v>
      </c>
      <c r="I130" s="276"/>
      <c r="J130" s="276"/>
      <c r="K130" s="276"/>
      <c r="L130" s="276"/>
      <c r="M130" s="276"/>
      <c r="N130" s="276"/>
      <c r="O130" s="289">
        <f t="shared" si="10"/>
        <v>3100000</v>
      </c>
    </row>
    <row r="131" spans="1:15" ht="120.75" customHeight="1">
      <c r="A131" s="318">
        <v>170000</v>
      </c>
      <c r="B131" s="774" t="s">
        <v>371</v>
      </c>
      <c r="C131" s="775"/>
      <c r="D131" s="333">
        <f>D132+D133</f>
        <v>684000</v>
      </c>
      <c r="E131" s="333">
        <f>E132+E133</f>
        <v>0</v>
      </c>
      <c r="F131" s="333">
        <f>F132+F133</f>
        <v>0</v>
      </c>
      <c r="G131" s="334">
        <f>G132+G133</f>
        <v>0</v>
      </c>
      <c r="H131" s="335">
        <f t="shared" si="17"/>
        <v>0</v>
      </c>
      <c r="I131" s="334">
        <f>I132+I133</f>
        <v>0</v>
      </c>
      <c r="J131" s="334">
        <f>J132+J133</f>
        <v>0</v>
      </c>
      <c r="K131" s="334">
        <f>K132+K133</f>
        <v>0</v>
      </c>
      <c r="L131" s="334">
        <f>L132+L133</f>
        <v>0</v>
      </c>
      <c r="M131" s="334"/>
      <c r="N131" s="334"/>
      <c r="O131" s="299">
        <f t="shared" si="10"/>
        <v>684000</v>
      </c>
    </row>
    <row r="132" spans="1:15" ht="160.5" customHeight="1">
      <c r="A132" s="336">
        <v>170102</v>
      </c>
      <c r="B132" s="770" t="s">
        <v>372</v>
      </c>
      <c r="C132" s="765"/>
      <c r="D132" s="301">
        <v>612000</v>
      </c>
      <c r="E132" s="301"/>
      <c r="F132" s="301"/>
      <c r="G132" s="276"/>
      <c r="H132" s="266">
        <f t="shared" si="17"/>
        <v>0</v>
      </c>
      <c r="I132" s="276"/>
      <c r="J132" s="276"/>
      <c r="K132" s="276"/>
      <c r="L132" s="276"/>
      <c r="M132" s="276"/>
      <c r="N132" s="276"/>
      <c r="O132" s="289">
        <f t="shared" si="10"/>
        <v>612000</v>
      </c>
    </row>
    <row r="133" spans="1:15" ht="164.25" customHeight="1">
      <c r="A133" s="336">
        <v>170302</v>
      </c>
      <c r="B133" s="770" t="s">
        <v>373</v>
      </c>
      <c r="C133" s="765"/>
      <c r="D133" s="301">
        <v>72000</v>
      </c>
      <c r="E133" s="301"/>
      <c r="F133" s="301"/>
      <c r="G133" s="276"/>
      <c r="H133" s="266">
        <f t="shared" si="17"/>
        <v>0</v>
      </c>
      <c r="I133" s="276"/>
      <c r="J133" s="276"/>
      <c r="K133" s="276"/>
      <c r="L133" s="276"/>
      <c r="M133" s="276"/>
      <c r="N133" s="276"/>
      <c r="O133" s="289">
        <f t="shared" si="10"/>
        <v>72000</v>
      </c>
    </row>
    <row r="134" spans="1:15" ht="21.75" customHeight="1" hidden="1">
      <c r="A134" s="285"/>
      <c r="B134" s="726"/>
      <c r="C134" s="727"/>
      <c r="D134" s="301">
        <v>47130</v>
      </c>
      <c r="E134" s="301"/>
      <c r="F134" s="301"/>
      <c r="G134" s="276"/>
      <c r="H134" s="266">
        <f t="shared" si="17"/>
        <v>0</v>
      </c>
      <c r="I134" s="276"/>
      <c r="J134" s="276"/>
      <c r="K134" s="276"/>
      <c r="L134" s="276"/>
      <c r="M134" s="276"/>
      <c r="N134" s="276"/>
      <c r="O134" s="246">
        <f t="shared" si="10"/>
        <v>47130</v>
      </c>
    </row>
    <row r="135" spans="1:15" s="337" customFormat="1" ht="300.75" customHeight="1">
      <c r="A135" s="251">
        <v>24</v>
      </c>
      <c r="B135" s="712" t="s">
        <v>391</v>
      </c>
      <c r="C135" s="776"/>
      <c r="D135" s="240">
        <f>D136+D145</f>
        <v>3540000</v>
      </c>
      <c r="E135" s="240">
        <f>E136+E145</f>
        <v>2180000</v>
      </c>
      <c r="F135" s="240">
        <f>F136+F145</f>
        <v>505035</v>
      </c>
      <c r="G135" s="240">
        <f>G136</f>
        <v>186800</v>
      </c>
      <c r="H135" s="233">
        <f t="shared" si="17"/>
        <v>133100</v>
      </c>
      <c r="I135" s="240">
        <f aca="true" t="shared" si="18" ref="I135:N135">I136+I145</f>
        <v>52160</v>
      </c>
      <c r="J135" s="240">
        <f t="shared" si="18"/>
        <v>0</v>
      </c>
      <c r="K135" s="240">
        <f t="shared" si="18"/>
        <v>0</v>
      </c>
      <c r="L135" s="240">
        <f t="shared" si="18"/>
        <v>53700</v>
      </c>
      <c r="M135" s="240">
        <f t="shared" si="18"/>
        <v>35500</v>
      </c>
      <c r="N135" s="240">
        <f t="shared" si="18"/>
        <v>35500</v>
      </c>
      <c r="O135" s="243">
        <f t="shared" si="10"/>
        <v>3726800</v>
      </c>
    </row>
    <row r="136" spans="1:15" s="257" customFormat="1" ht="71.25" customHeight="1">
      <c r="A136" s="259">
        <v>110000</v>
      </c>
      <c r="B136" s="774" t="s">
        <v>374</v>
      </c>
      <c r="C136" s="775"/>
      <c r="D136" s="313">
        <f>D137+D138+D139+D140+D141</f>
        <v>3540000</v>
      </c>
      <c r="E136" s="313">
        <f>E137+E138+E139+E140+E141</f>
        <v>2180000</v>
      </c>
      <c r="F136" s="313">
        <f>F137+F138+F139+F140+F141</f>
        <v>505035</v>
      </c>
      <c r="G136" s="313">
        <f>G137+G138+G139+G140+G141</f>
        <v>186800</v>
      </c>
      <c r="H136" s="269">
        <f t="shared" si="17"/>
        <v>133100</v>
      </c>
      <c r="I136" s="313">
        <f aca="true" t="shared" si="19" ref="I136:N136">I137+I138+I139+I140+I141</f>
        <v>52160</v>
      </c>
      <c r="J136" s="313">
        <f t="shared" si="19"/>
        <v>0</v>
      </c>
      <c r="K136" s="313">
        <f t="shared" si="19"/>
        <v>0</v>
      </c>
      <c r="L136" s="313">
        <f t="shared" si="19"/>
        <v>53700</v>
      </c>
      <c r="M136" s="313">
        <f t="shared" si="19"/>
        <v>35500</v>
      </c>
      <c r="N136" s="313">
        <f t="shared" si="19"/>
        <v>35500</v>
      </c>
      <c r="O136" s="299">
        <f t="shared" si="10"/>
        <v>3726800</v>
      </c>
    </row>
    <row r="137" spans="1:15" ht="129" customHeight="1">
      <c r="A137" s="338">
        <v>110104</v>
      </c>
      <c r="B137" s="612" t="s">
        <v>375</v>
      </c>
      <c r="C137" s="724"/>
      <c r="D137" s="275">
        <v>3500</v>
      </c>
      <c r="E137" s="275"/>
      <c r="F137" s="275"/>
      <c r="G137" s="275"/>
      <c r="H137" s="264">
        <f t="shared" si="17"/>
        <v>0</v>
      </c>
      <c r="I137" s="777"/>
      <c r="J137" s="777"/>
      <c r="K137" s="301"/>
      <c r="L137" s="275"/>
      <c r="M137" s="275"/>
      <c r="N137" s="275"/>
      <c r="O137" s="289">
        <f t="shared" si="10"/>
        <v>3500</v>
      </c>
    </row>
    <row r="138" spans="1:15" ht="59.25" customHeight="1">
      <c r="A138" s="338">
        <v>110201</v>
      </c>
      <c r="B138" s="612" t="s">
        <v>217</v>
      </c>
      <c r="C138" s="724"/>
      <c r="D138" s="275">
        <v>1851077</v>
      </c>
      <c r="E138" s="275">
        <v>1279000</v>
      </c>
      <c r="F138" s="275">
        <v>97286</v>
      </c>
      <c r="G138" s="275">
        <v>19000</v>
      </c>
      <c r="H138" s="264">
        <f t="shared" si="17"/>
        <v>7800</v>
      </c>
      <c r="I138" s="753">
        <v>260</v>
      </c>
      <c r="J138" s="753"/>
      <c r="K138" s="301"/>
      <c r="L138" s="275">
        <v>11200</v>
      </c>
      <c r="M138" s="275">
        <v>2000</v>
      </c>
      <c r="N138" s="275">
        <v>2000</v>
      </c>
      <c r="O138" s="289">
        <f t="shared" si="10"/>
        <v>1870077</v>
      </c>
    </row>
    <row r="139" spans="1:15" ht="125.25" customHeight="1">
      <c r="A139" s="338">
        <v>110204</v>
      </c>
      <c r="B139" s="612" t="s">
        <v>232</v>
      </c>
      <c r="C139" s="724"/>
      <c r="D139" s="275">
        <v>906143</v>
      </c>
      <c r="E139" s="275">
        <v>366000</v>
      </c>
      <c r="F139" s="275">
        <v>376779</v>
      </c>
      <c r="G139" s="275">
        <v>130000</v>
      </c>
      <c r="H139" s="264">
        <f t="shared" si="17"/>
        <v>95000</v>
      </c>
      <c r="I139" s="777">
        <v>36400</v>
      </c>
      <c r="J139" s="777"/>
      <c r="K139" s="301"/>
      <c r="L139" s="275">
        <v>35000</v>
      </c>
      <c r="M139" s="275">
        <v>30000</v>
      </c>
      <c r="N139" s="275">
        <v>30000</v>
      </c>
      <c r="O139" s="289">
        <f t="shared" si="10"/>
        <v>1036143</v>
      </c>
    </row>
    <row r="140" spans="1:15" ht="59.25" customHeight="1">
      <c r="A140" s="338">
        <v>110205</v>
      </c>
      <c r="B140" s="612" t="s">
        <v>234</v>
      </c>
      <c r="C140" s="724"/>
      <c r="D140" s="275">
        <v>603487</v>
      </c>
      <c r="E140" s="275">
        <v>414000</v>
      </c>
      <c r="F140" s="275">
        <v>30970</v>
      </c>
      <c r="G140" s="275">
        <v>34300</v>
      </c>
      <c r="H140" s="264">
        <f t="shared" si="17"/>
        <v>30300</v>
      </c>
      <c r="I140" s="301">
        <v>15500</v>
      </c>
      <c r="J140" s="301"/>
      <c r="K140" s="301"/>
      <c r="L140" s="275">
        <v>4000</v>
      </c>
      <c r="M140" s="275"/>
      <c r="N140" s="275"/>
      <c r="O140" s="289">
        <f t="shared" si="10"/>
        <v>637787</v>
      </c>
    </row>
    <row r="141" spans="1:15" ht="69.75" customHeight="1">
      <c r="A141" s="338">
        <v>110502</v>
      </c>
      <c r="B141" s="612" t="s">
        <v>236</v>
      </c>
      <c r="C141" s="724"/>
      <c r="D141" s="275">
        <v>175793</v>
      </c>
      <c r="E141" s="275">
        <v>121000</v>
      </c>
      <c r="F141" s="275"/>
      <c r="G141" s="277">
        <v>3500</v>
      </c>
      <c r="H141" s="266">
        <f t="shared" si="17"/>
        <v>0</v>
      </c>
      <c r="I141" s="741"/>
      <c r="J141" s="741"/>
      <c r="K141" s="276"/>
      <c r="L141" s="277">
        <v>3500</v>
      </c>
      <c r="M141" s="277">
        <v>3500</v>
      </c>
      <c r="N141" s="277">
        <v>3500</v>
      </c>
      <c r="O141" s="289">
        <f t="shared" si="10"/>
        <v>179293</v>
      </c>
    </row>
    <row r="142" spans="1:15" ht="28.5" customHeight="1" hidden="1">
      <c r="A142" s="338">
        <v>200600</v>
      </c>
      <c r="B142" s="612" t="s">
        <v>376</v>
      </c>
      <c r="C142" s="724"/>
      <c r="D142" s="275"/>
      <c r="E142" s="275"/>
      <c r="F142" s="275"/>
      <c r="G142" s="277"/>
      <c r="H142" s="266">
        <f t="shared" si="17"/>
        <v>0</v>
      </c>
      <c r="I142" s="741"/>
      <c r="J142" s="741"/>
      <c r="K142" s="276"/>
      <c r="L142" s="277"/>
      <c r="M142" s="277"/>
      <c r="N142" s="277"/>
      <c r="O142" s="246">
        <f t="shared" si="10"/>
        <v>0</v>
      </c>
    </row>
    <row r="143" spans="1:15" ht="31.5" customHeight="1" hidden="1">
      <c r="A143" s="338"/>
      <c r="B143" s="612"/>
      <c r="C143" s="724"/>
      <c r="D143" s="275"/>
      <c r="E143" s="275"/>
      <c r="F143" s="275"/>
      <c r="G143" s="277"/>
      <c r="H143" s="266">
        <f t="shared" si="17"/>
        <v>0</v>
      </c>
      <c r="I143" s="276"/>
      <c r="J143" s="276"/>
      <c r="K143" s="276"/>
      <c r="L143" s="277"/>
      <c r="M143" s="277"/>
      <c r="N143" s="277"/>
      <c r="O143" s="246">
        <f t="shared" si="10"/>
        <v>0</v>
      </c>
    </row>
    <row r="144" spans="1:15" ht="21" customHeight="1" hidden="1">
      <c r="A144" s="338"/>
      <c r="B144" s="612"/>
      <c r="C144" s="724"/>
      <c r="D144" s="275"/>
      <c r="E144" s="275"/>
      <c r="F144" s="275"/>
      <c r="G144" s="277"/>
      <c r="H144" s="266">
        <f t="shared" si="17"/>
        <v>0</v>
      </c>
      <c r="I144" s="276"/>
      <c r="J144" s="276"/>
      <c r="K144" s="276"/>
      <c r="L144" s="277"/>
      <c r="M144" s="277"/>
      <c r="N144" s="277"/>
      <c r="O144" s="246">
        <f aca="true" t="shared" si="20" ref="O144:O169">D144+G144</f>
        <v>0</v>
      </c>
    </row>
    <row r="145" spans="1:15" ht="3" customHeight="1" hidden="1">
      <c r="A145" s="260">
        <v>150000</v>
      </c>
      <c r="B145" s="719" t="s">
        <v>246</v>
      </c>
      <c r="C145" s="725"/>
      <c r="D145" s="278"/>
      <c r="E145" s="278"/>
      <c r="F145" s="278"/>
      <c r="G145" s="288">
        <f>G146</f>
        <v>4500</v>
      </c>
      <c r="H145" s="270">
        <f t="shared" si="17"/>
        <v>4500</v>
      </c>
      <c r="I145" s="288"/>
      <c r="J145" s="288"/>
      <c r="K145" s="288"/>
      <c r="L145" s="288">
        <f>L146</f>
        <v>0</v>
      </c>
      <c r="M145" s="288"/>
      <c r="N145" s="288"/>
      <c r="O145" s="246">
        <f t="shared" si="20"/>
        <v>4500</v>
      </c>
    </row>
    <row r="146" spans="1:15" s="114" customFormat="1" ht="174" customHeight="1">
      <c r="A146" s="406">
        <v>53</v>
      </c>
      <c r="B146" s="778" t="s">
        <v>13</v>
      </c>
      <c r="C146" s="779"/>
      <c r="D146" s="244"/>
      <c r="E146" s="244"/>
      <c r="F146" s="244"/>
      <c r="G146" s="244">
        <f>G147</f>
        <v>4500</v>
      </c>
      <c r="H146" s="245">
        <f t="shared" si="17"/>
        <v>4500</v>
      </c>
      <c r="I146" s="248"/>
      <c r="J146" s="248"/>
      <c r="K146" s="248"/>
      <c r="L146" s="249"/>
      <c r="M146" s="249"/>
      <c r="N146" s="249"/>
      <c r="O146" s="250">
        <f t="shared" si="20"/>
        <v>4500</v>
      </c>
    </row>
    <row r="147" spans="1:15" s="152" customFormat="1" ht="117" customHeight="1">
      <c r="A147" s="162">
        <v>160000</v>
      </c>
      <c r="B147" s="780" t="s">
        <v>377</v>
      </c>
      <c r="C147" s="781"/>
      <c r="D147" s="339"/>
      <c r="E147" s="339"/>
      <c r="F147" s="339"/>
      <c r="G147" s="339">
        <f>G148</f>
        <v>4500</v>
      </c>
      <c r="H147" s="340">
        <f t="shared" si="17"/>
        <v>4500</v>
      </c>
      <c r="I147" s="341"/>
      <c r="J147" s="341"/>
      <c r="K147" s="341"/>
      <c r="L147" s="342"/>
      <c r="M147" s="342"/>
      <c r="N147" s="342"/>
      <c r="O147" s="343">
        <f t="shared" si="20"/>
        <v>4500</v>
      </c>
    </row>
    <row r="148" spans="1:15" s="150" customFormat="1" ht="54" customHeight="1">
      <c r="A148" s="119">
        <v>160101</v>
      </c>
      <c r="B148" s="782" t="s">
        <v>30</v>
      </c>
      <c r="C148" s="783"/>
      <c r="D148" s="317"/>
      <c r="E148" s="317"/>
      <c r="F148" s="317"/>
      <c r="G148" s="317">
        <v>4500</v>
      </c>
      <c r="H148" s="264">
        <f t="shared" si="17"/>
        <v>4500</v>
      </c>
      <c r="I148" s="344"/>
      <c r="J148" s="344"/>
      <c r="K148" s="344"/>
      <c r="L148" s="344"/>
      <c r="M148" s="344"/>
      <c r="N148" s="344"/>
      <c r="O148" s="289">
        <f t="shared" si="20"/>
        <v>4500</v>
      </c>
    </row>
    <row r="149" spans="1:15" s="237" customFormat="1" ht="112.5" customHeight="1">
      <c r="A149" s="251">
        <v>76</v>
      </c>
      <c r="B149" s="712" t="s">
        <v>378</v>
      </c>
      <c r="C149" s="713"/>
      <c r="D149" s="238">
        <f>D150</f>
        <v>14548691</v>
      </c>
      <c r="E149" s="238">
        <f>E150</f>
        <v>0</v>
      </c>
      <c r="F149" s="238">
        <f>F150</f>
        <v>0</v>
      </c>
      <c r="G149" s="239">
        <f>G150</f>
        <v>545900</v>
      </c>
      <c r="H149" s="235">
        <f t="shared" si="17"/>
        <v>545900</v>
      </c>
      <c r="I149" s="239">
        <f>I150</f>
        <v>0</v>
      </c>
      <c r="J149" s="239">
        <f>J150</f>
        <v>0</v>
      </c>
      <c r="K149" s="239">
        <f>K150</f>
        <v>0</v>
      </c>
      <c r="L149" s="239">
        <f>L150</f>
        <v>0</v>
      </c>
      <c r="M149" s="239"/>
      <c r="N149" s="239"/>
      <c r="O149" s="243">
        <f t="shared" si="20"/>
        <v>15094591</v>
      </c>
    </row>
    <row r="150" spans="1:15" s="257" customFormat="1" ht="66.75" customHeight="1">
      <c r="A150" s="260">
        <v>250000</v>
      </c>
      <c r="B150" s="719" t="s">
        <v>308</v>
      </c>
      <c r="C150" s="725"/>
      <c r="D150" s="278">
        <f>D154+D158+D160+D166+D167+D159+D176+D174+D175</f>
        <v>14548691</v>
      </c>
      <c r="E150" s="278">
        <f>E154+E158+E160+E166+E167+E159+E176+E174+E175</f>
        <v>0</v>
      </c>
      <c r="F150" s="278">
        <f>F154+F158+F160+F166+F167+F159+F176+F174+F175</f>
        <v>0</v>
      </c>
      <c r="G150" s="278">
        <f>G154+G158+G160+G166+G167+G159+G176+G174+G175</f>
        <v>545900</v>
      </c>
      <c r="H150" s="269">
        <f t="shared" si="17"/>
        <v>545900</v>
      </c>
      <c r="I150" s="278">
        <f>I154+I158+I160+I166+I167+I159+I176+I174+I175</f>
        <v>0</v>
      </c>
      <c r="J150" s="278">
        <f>J151+J154+J156+J158+J160+J164+J165+J166+J167+J168</f>
        <v>0</v>
      </c>
      <c r="K150" s="278">
        <f>K154+K158+K160+K166+K167+K159+K176+K174+K175</f>
        <v>0</v>
      </c>
      <c r="L150" s="278">
        <f>L154+L158+L160+L166+L167+L159+L176+L174+L175</f>
        <v>0</v>
      </c>
      <c r="M150" s="278">
        <f>M154+M158+M160+M166+M167+M159+M176+M174+M175</f>
        <v>0</v>
      </c>
      <c r="N150" s="278">
        <f>N154+N158+N160+N166+N167+N159+N176+N174+N175</f>
        <v>0</v>
      </c>
      <c r="O150" s="289">
        <f t="shared" si="20"/>
        <v>15094591</v>
      </c>
    </row>
    <row r="151" spans="1:15" ht="90" customHeight="1" hidden="1">
      <c r="A151" s="338">
        <v>250306</v>
      </c>
      <c r="B151" s="726" t="s">
        <v>269</v>
      </c>
      <c r="C151" s="727"/>
      <c r="D151" s="291"/>
      <c r="E151" s="275"/>
      <c r="F151" s="275"/>
      <c r="G151" s="277"/>
      <c r="H151" s="266">
        <f t="shared" si="17"/>
        <v>0</v>
      </c>
      <c r="I151" s="741"/>
      <c r="J151" s="741"/>
      <c r="K151" s="276"/>
      <c r="L151" s="277"/>
      <c r="M151" s="277"/>
      <c r="N151" s="277"/>
      <c r="O151" s="289">
        <f t="shared" si="20"/>
        <v>0</v>
      </c>
    </row>
    <row r="152" spans="1:15" ht="42" customHeight="1" hidden="1">
      <c r="A152" s="338"/>
      <c r="B152" s="247"/>
      <c r="C152" s="279"/>
      <c r="D152" s="275"/>
      <c r="E152" s="275"/>
      <c r="F152" s="275"/>
      <c r="G152" s="277"/>
      <c r="H152" s="266"/>
      <c r="I152" s="276"/>
      <c r="J152" s="276"/>
      <c r="K152" s="276"/>
      <c r="L152" s="277"/>
      <c r="M152" s="277"/>
      <c r="N152" s="277"/>
      <c r="O152" s="289">
        <f t="shared" si="20"/>
        <v>0</v>
      </c>
    </row>
    <row r="153" spans="1:15" ht="30" customHeight="1" hidden="1">
      <c r="A153" s="338"/>
      <c r="B153" s="247"/>
      <c r="C153" s="279"/>
      <c r="D153" s="275"/>
      <c r="E153" s="275"/>
      <c r="F153" s="275"/>
      <c r="G153" s="277"/>
      <c r="H153" s="266"/>
      <c r="I153" s="276"/>
      <c r="J153" s="276"/>
      <c r="K153" s="276"/>
      <c r="L153" s="277"/>
      <c r="M153" s="277"/>
      <c r="N153" s="277"/>
      <c r="O153" s="289">
        <f t="shared" si="20"/>
        <v>0</v>
      </c>
    </row>
    <row r="154" spans="1:15" ht="309" customHeight="1">
      <c r="A154" s="338">
        <v>250311</v>
      </c>
      <c r="B154" s="612" t="s">
        <v>379</v>
      </c>
      <c r="C154" s="724"/>
      <c r="D154" s="291">
        <v>2981591</v>
      </c>
      <c r="E154" s="291"/>
      <c r="F154" s="291"/>
      <c r="G154" s="292"/>
      <c r="H154" s="311">
        <f>G154-L154</f>
        <v>0</v>
      </c>
      <c r="I154" s="784"/>
      <c r="J154" s="784"/>
      <c r="K154" s="294"/>
      <c r="L154" s="292"/>
      <c r="M154" s="292"/>
      <c r="N154" s="292"/>
      <c r="O154" s="289">
        <f t="shared" si="20"/>
        <v>2981591</v>
      </c>
    </row>
    <row r="155" spans="1:15" ht="110.25" customHeight="1" hidden="1">
      <c r="A155" s="338"/>
      <c r="B155" s="273"/>
      <c r="C155" s="274"/>
      <c r="D155" s="291"/>
      <c r="E155" s="291"/>
      <c r="F155" s="291"/>
      <c r="G155" s="292"/>
      <c r="H155" s="328"/>
      <c r="I155" s="294"/>
      <c r="J155" s="294"/>
      <c r="K155" s="294"/>
      <c r="L155" s="292"/>
      <c r="M155" s="292"/>
      <c r="N155" s="292"/>
      <c r="O155" s="289">
        <f t="shared" si="20"/>
        <v>0</v>
      </c>
    </row>
    <row r="156" spans="1:15" ht="3" customHeight="1" hidden="1">
      <c r="A156" s="261">
        <v>250313</v>
      </c>
      <c r="B156" s="612" t="s">
        <v>380</v>
      </c>
      <c r="C156" s="724"/>
      <c r="D156" s="345"/>
      <c r="E156" s="275"/>
      <c r="F156" s="275"/>
      <c r="G156" s="277"/>
      <c r="H156" s="266">
        <f aca="true" t="shared" si="21" ref="H156:H177">G156-L156</f>
        <v>0</v>
      </c>
      <c r="I156" s="276"/>
      <c r="J156" s="276"/>
      <c r="K156" s="276"/>
      <c r="L156" s="277"/>
      <c r="M156" s="277"/>
      <c r="N156" s="277"/>
      <c r="O156" s="289">
        <f t="shared" si="20"/>
        <v>0</v>
      </c>
    </row>
    <row r="157" spans="1:15" ht="3" customHeight="1" hidden="1">
      <c r="A157" s="261"/>
      <c r="B157" s="273"/>
      <c r="C157" s="274"/>
      <c r="D157" s="264"/>
      <c r="E157" s="275"/>
      <c r="F157" s="275"/>
      <c r="G157" s="277"/>
      <c r="H157" s="266"/>
      <c r="I157" s="276"/>
      <c r="J157" s="276"/>
      <c r="K157" s="276"/>
      <c r="L157" s="277"/>
      <c r="M157" s="277"/>
      <c r="N157" s="277"/>
      <c r="O157" s="289"/>
    </row>
    <row r="158" spans="1:15" ht="348" customHeight="1" hidden="1">
      <c r="A158" s="261">
        <v>250312</v>
      </c>
      <c r="B158" s="612" t="s">
        <v>381</v>
      </c>
      <c r="C158" s="724"/>
      <c r="D158" s="264"/>
      <c r="E158" s="275"/>
      <c r="F158" s="275"/>
      <c r="G158" s="277"/>
      <c r="H158" s="264">
        <f t="shared" si="21"/>
        <v>0</v>
      </c>
      <c r="I158" s="276"/>
      <c r="J158" s="276"/>
      <c r="K158" s="276"/>
      <c r="L158" s="277"/>
      <c r="M158" s="277"/>
      <c r="N158" s="277"/>
      <c r="O158" s="289">
        <f t="shared" si="20"/>
        <v>0</v>
      </c>
    </row>
    <row r="159" spans="1:15" ht="189" customHeight="1" hidden="1">
      <c r="A159" s="261">
        <v>250313</v>
      </c>
      <c r="B159" s="751" t="s">
        <v>431</v>
      </c>
      <c r="C159" s="787"/>
      <c r="D159" s="264"/>
      <c r="E159" s="275"/>
      <c r="F159" s="275"/>
      <c r="G159" s="277"/>
      <c r="H159" s="264"/>
      <c r="I159" s="276"/>
      <c r="J159" s="276"/>
      <c r="K159" s="276"/>
      <c r="L159" s="277"/>
      <c r="M159" s="277"/>
      <c r="N159" s="277"/>
      <c r="O159" s="289">
        <f t="shared" si="20"/>
        <v>0</v>
      </c>
    </row>
    <row r="160" spans="1:15" s="150" customFormat="1" ht="72" customHeight="1">
      <c r="A160" s="119">
        <v>250315</v>
      </c>
      <c r="B160" s="785" t="s">
        <v>382</v>
      </c>
      <c r="C160" s="786"/>
      <c r="D160" s="317">
        <v>551100</v>
      </c>
      <c r="E160" s="317"/>
      <c r="F160" s="317"/>
      <c r="G160" s="344"/>
      <c r="H160" s="287">
        <f t="shared" si="21"/>
        <v>0</v>
      </c>
      <c r="I160" s="723"/>
      <c r="J160" s="723"/>
      <c r="K160" s="246"/>
      <c r="L160" s="344"/>
      <c r="M160" s="344"/>
      <c r="N160" s="344"/>
      <c r="O160" s="289">
        <f t="shared" si="20"/>
        <v>551100</v>
      </c>
    </row>
    <row r="161" spans="1:15" ht="99" customHeight="1" hidden="1">
      <c r="A161" s="285"/>
      <c r="B161" s="749"/>
      <c r="C161" s="749"/>
      <c r="D161" s="264"/>
      <c r="E161" s="275"/>
      <c r="F161" s="275"/>
      <c r="G161" s="277"/>
      <c r="H161" s="266">
        <f t="shared" si="21"/>
        <v>0</v>
      </c>
      <c r="I161" s="276"/>
      <c r="J161" s="276"/>
      <c r="K161" s="276"/>
      <c r="L161" s="277"/>
      <c r="M161" s="277"/>
      <c r="N161" s="277"/>
      <c r="O161" s="289">
        <f t="shared" si="20"/>
        <v>0</v>
      </c>
    </row>
    <row r="162" spans="1:15" ht="111" customHeight="1" hidden="1">
      <c r="A162" s="285"/>
      <c r="B162" s="749"/>
      <c r="C162" s="749"/>
      <c r="D162" s="346"/>
      <c r="E162" s="275"/>
      <c r="F162" s="275"/>
      <c r="G162" s="277"/>
      <c r="H162" s="266">
        <f t="shared" si="21"/>
        <v>0</v>
      </c>
      <c r="I162" s="276"/>
      <c r="J162" s="276"/>
      <c r="K162" s="276"/>
      <c r="L162" s="277"/>
      <c r="M162" s="277"/>
      <c r="N162" s="277"/>
      <c r="O162" s="289">
        <f t="shared" si="20"/>
        <v>0</v>
      </c>
    </row>
    <row r="163" spans="1:15" ht="69" customHeight="1" hidden="1">
      <c r="A163" s="285">
        <v>250319</v>
      </c>
      <c r="B163" s="749" t="s">
        <v>274</v>
      </c>
      <c r="C163" s="749"/>
      <c r="D163" s="264"/>
      <c r="E163" s="275"/>
      <c r="F163" s="275"/>
      <c r="G163" s="277"/>
      <c r="H163" s="266">
        <f t="shared" si="21"/>
        <v>0</v>
      </c>
      <c r="I163" s="276"/>
      <c r="J163" s="276"/>
      <c r="K163" s="276"/>
      <c r="L163" s="277"/>
      <c r="M163" s="277"/>
      <c r="N163" s="277"/>
      <c r="O163" s="289">
        <f t="shared" si="20"/>
        <v>0</v>
      </c>
    </row>
    <row r="164" spans="1:15" ht="99" customHeight="1" hidden="1">
      <c r="A164" s="336">
        <v>250327</v>
      </c>
      <c r="B164" s="770" t="s">
        <v>275</v>
      </c>
      <c r="C164" s="765"/>
      <c r="D164" s="311"/>
      <c r="E164" s="275"/>
      <c r="F164" s="275"/>
      <c r="G164" s="277"/>
      <c r="H164" s="266">
        <f t="shared" si="21"/>
        <v>0</v>
      </c>
      <c r="I164" s="276"/>
      <c r="J164" s="276"/>
      <c r="K164" s="276"/>
      <c r="L164" s="277"/>
      <c r="M164" s="277"/>
      <c r="N164" s="277"/>
      <c r="O164" s="289">
        <f t="shared" si="20"/>
        <v>0</v>
      </c>
    </row>
    <row r="165" spans="1:15" ht="90" customHeight="1" hidden="1">
      <c r="A165" s="336">
        <v>250339</v>
      </c>
      <c r="B165" s="770" t="s">
        <v>276</v>
      </c>
      <c r="C165" s="765"/>
      <c r="D165" s="346"/>
      <c r="E165" s="275"/>
      <c r="F165" s="275"/>
      <c r="G165" s="277"/>
      <c r="H165" s="266">
        <f t="shared" si="21"/>
        <v>0</v>
      </c>
      <c r="I165" s="276"/>
      <c r="J165" s="276"/>
      <c r="K165" s="276"/>
      <c r="L165" s="277"/>
      <c r="M165" s="277"/>
      <c r="N165" s="277"/>
      <c r="O165" s="289">
        <f t="shared" si="20"/>
        <v>0</v>
      </c>
    </row>
    <row r="166" spans="1:15" ht="243" customHeight="1" hidden="1">
      <c r="A166" s="347">
        <v>250342</v>
      </c>
      <c r="B166" s="788" t="s">
        <v>385</v>
      </c>
      <c r="C166" s="789"/>
      <c r="D166" s="311"/>
      <c r="E166" s="275"/>
      <c r="F166" s="275"/>
      <c r="G166" s="277"/>
      <c r="H166" s="264">
        <f t="shared" si="21"/>
        <v>0</v>
      </c>
      <c r="I166" s="276"/>
      <c r="J166" s="276"/>
      <c r="K166" s="276"/>
      <c r="L166" s="277"/>
      <c r="M166" s="277"/>
      <c r="N166" s="277"/>
      <c r="O166" s="289">
        <f t="shared" si="20"/>
        <v>0</v>
      </c>
    </row>
    <row r="167" spans="1:15" ht="171" customHeight="1">
      <c r="A167" s="336">
        <v>250352</v>
      </c>
      <c r="B167" s="788" t="s">
        <v>282</v>
      </c>
      <c r="C167" s="789"/>
      <c r="D167" s="311">
        <v>64900</v>
      </c>
      <c r="E167" s="291"/>
      <c r="F167" s="291"/>
      <c r="G167" s="292"/>
      <c r="H167" s="311">
        <f t="shared" si="21"/>
        <v>0</v>
      </c>
      <c r="I167" s="294"/>
      <c r="J167" s="294"/>
      <c r="K167" s="294"/>
      <c r="L167" s="292"/>
      <c r="M167" s="292"/>
      <c r="N167" s="292"/>
      <c r="O167" s="289">
        <f t="shared" si="20"/>
        <v>64900</v>
      </c>
    </row>
    <row r="168" spans="1:15" s="352" customFormat="1" ht="60" customHeight="1" hidden="1">
      <c r="A168" s="338">
        <v>250380</v>
      </c>
      <c r="B168" s="735" t="s">
        <v>386</v>
      </c>
      <c r="C168" s="720"/>
      <c r="D168" s="348"/>
      <c r="E168" s="349"/>
      <c r="F168" s="349"/>
      <c r="G168" s="350"/>
      <c r="H168" s="348">
        <f t="shared" si="21"/>
        <v>0</v>
      </c>
      <c r="I168" s="351"/>
      <c r="J168" s="351"/>
      <c r="K168" s="351"/>
      <c r="L168" s="350"/>
      <c r="M168" s="350"/>
      <c r="N168" s="350"/>
      <c r="O168" s="289">
        <f t="shared" si="20"/>
        <v>0</v>
      </c>
    </row>
    <row r="169" spans="1:15" s="284" customFormat="1" ht="154.5" customHeight="1" hidden="1">
      <c r="A169" s="353">
        <v>250388</v>
      </c>
      <c r="B169" s="795" t="s">
        <v>387</v>
      </c>
      <c r="C169" s="796"/>
      <c r="D169" s="354"/>
      <c r="E169" s="355">
        <f>E170</f>
        <v>0</v>
      </c>
      <c r="F169" s="355">
        <f>F170</f>
        <v>0</v>
      </c>
      <c r="G169" s="356"/>
      <c r="H169" s="355">
        <f t="shared" si="21"/>
        <v>0</v>
      </c>
      <c r="I169" s="356">
        <f aca="true" t="shared" si="22" ref="I169:L170">I170</f>
        <v>0</v>
      </c>
      <c r="J169" s="356">
        <f t="shared" si="22"/>
        <v>0</v>
      </c>
      <c r="K169" s="356">
        <f t="shared" si="22"/>
        <v>0</v>
      </c>
      <c r="L169" s="356">
        <f t="shared" si="22"/>
        <v>0</v>
      </c>
      <c r="M169" s="356"/>
      <c r="N169" s="356"/>
      <c r="O169" s="289">
        <f t="shared" si="20"/>
        <v>0</v>
      </c>
    </row>
    <row r="170" spans="1:15" ht="30" customHeight="1" hidden="1">
      <c r="A170" s="286">
        <v>210000</v>
      </c>
      <c r="B170" s="797" t="s">
        <v>254</v>
      </c>
      <c r="C170" s="798"/>
      <c r="D170" s="357"/>
      <c r="E170" s="357">
        <f>E171</f>
        <v>0</v>
      </c>
      <c r="F170" s="357">
        <f>F171</f>
        <v>0</v>
      </c>
      <c r="G170" s="358"/>
      <c r="H170" s="269">
        <f t="shared" si="21"/>
        <v>0</v>
      </c>
      <c r="I170" s="358">
        <f t="shared" si="22"/>
        <v>0</v>
      </c>
      <c r="J170" s="358">
        <f t="shared" si="22"/>
        <v>0</v>
      </c>
      <c r="K170" s="358">
        <f t="shared" si="22"/>
        <v>0</v>
      </c>
      <c r="L170" s="358">
        <f t="shared" si="22"/>
        <v>0</v>
      </c>
      <c r="M170" s="358"/>
      <c r="N170" s="358"/>
      <c r="O170" s="334">
        <f aca="true" t="shared" si="23" ref="O170:O177">D170+G170</f>
        <v>0</v>
      </c>
    </row>
    <row r="171" spans="1:15" ht="57" customHeight="1" hidden="1">
      <c r="A171" s="338">
        <v>210105</v>
      </c>
      <c r="B171" s="770" t="s">
        <v>7</v>
      </c>
      <c r="C171" s="765"/>
      <c r="D171" s="264"/>
      <c r="E171" s="275"/>
      <c r="F171" s="275"/>
      <c r="G171" s="277"/>
      <c r="H171" s="264">
        <f t="shared" si="21"/>
        <v>0</v>
      </c>
      <c r="I171" s="276"/>
      <c r="J171" s="276"/>
      <c r="K171" s="276"/>
      <c r="L171" s="277"/>
      <c r="M171" s="277"/>
      <c r="N171" s="277"/>
      <c r="O171" s="276">
        <f t="shared" si="23"/>
        <v>0</v>
      </c>
    </row>
    <row r="172" spans="1:15" s="257" customFormat="1" ht="102" customHeight="1" hidden="1">
      <c r="A172" s="260">
        <v>210000</v>
      </c>
      <c r="B172" s="799" t="s">
        <v>254</v>
      </c>
      <c r="C172" s="800"/>
      <c r="D172" s="359"/>
      <c r="E172" s="278"/>
      <c r="F172" s="278"/>
      <c r="G172" s="288"/>
      <c r="H172" s="269">
        <f t="shared" si="21"/>
        <v>0</v>
      </c>
      <c r="I172" s="319"/>
      <c r="J172" s="319"/>
      <c r="K172" s="319"/>
      <c r="L172" s="288"/>
      <c r="M172" s="288"/>
      <c r="N172" s="288"/>
      <c r="O172" s="360">
        <f t="shared" si="23"/>
        <v>0</v>
      </c>
    </row>
    <row r="173" spans="1:15" ht="90" customHeight="1" hidden="1">
      <c r="A173" s="361">
        <v>210105</v>
      </c>
      <c r="B173" s="790" t="s">
        <v>7</v>
      </c>
      <c r="C173" s="791"/>
      <c r="D173" s="275"/>
      <c r="E173" s="275"/>
      <c r="F173" s="275"/>
      <c r="G173" s="277"/>
      <c r="H173" s="264">
        <f t="shared" si="21"/>
        <v>0</v>
      </c>
      <c r="I173" s="276"/>
      <c r="J173" s="276"/>
      <c r="K173" s="276"/>
      <c r="L173" s="277"/>
      <c r="M173" s="277"/>
      <c r="N173" s="277"/>
      <c r="O173" s="276">
        <f t="shared" si="23"/>
        <v>0</v>
      </c>
    </row>
    <row r="174" spans="1:15" ht="249" customHeight="1">
      <c r="A174" s="361">
        <v>250354</v>
      </c>
      <c r="B174" s="788" t="s">
        <v>334</v>
      </c>
      <c r="C174" s="789"/>
      <c r="D174" s="275"/>
      <c r="E174" s="275"/>
      <c r="F174" s="275"/>
      <c r="G174" s="277">
        <v>545900</v>
      </c>
      <c r="H174" s="287">
        <f t="shared" si="21"/>
        <v>545900</v>
      </c>
      <c r="I174" s="277"/>
      <c r="J174" s="277"/>
      <c r="K174" s="277"/>
      <c r="L174" s="277"/>
      <c r="M174" s="277"/>
      <c r="N174" s="277"/>
      <c r="O174" s="289">
        <f t="shared" si="23"/>
        <v>545900</v>
      </c>
    </row>
    <row r="175" spans="1:15" ht="186" customHeight="1">
      <c r="A175" s="361">
        <v>250366</v>
      </c>
      <c r="B175" s="788" t="s">
        <v>335</v>
      </c>
      <c r="C175" s="789"/>
      <c r="D175" s="275">
        <v>10951100</v>
      </c>
      <c r="E175" s="275"/>
      <c r="F175" s="275"/>
      <c r="G175" s="277"/>
      <c r="H175" s="264"/>
      <c r="I175" s="277"/>
      <c r="J175" s="277"/>
      <c r="K175" s="277"/>
      <c r="L175" s="277"/>
      <c r="M175" s="277"/>
      <c r="N175" s="277"/>
      <c r="O175" s="289">
        <f t="shared" si="23"/>
        <v>10951100</v>
      </c>
    </row>
    <row r="176" spans="1:15" ht="66" customHeight="1">
      <c r="A176" s="361">
        <v>250380</v>
      </c>
      <c r="B176" s="801" t="s">
        <v>386</v>
      </c>
      <c r="C176" s="615"/>
      <c r="D176" s="275"/>
      <c r="E176" s="275"/>
      <c r="F176" s="275"/>
      <c r="G176" s="291"/>
      <c r="H176" s="311">
        <f t="shared" si="21"/>
        <v>0</v>
      </c>
      <c r="I176" s="277"/>
      <c r="J176" s="277"/>
      <c r="K176" s="277"/>
      <c r="L176" s="277"/>
      <c r="M176" s="277"/>
      <c r="N176" s="277"/>
      <c r="O176" s="289">
        <f t="shared" si="23"/>
        <v>0</v>
      </c>
    </row>
    <row r="177" spans="1:15" s="254" customFormat="1" ht="126" customHeight="1">
      <c r="A177" s="792" t="s">
        <v>388</v>
      </c>
      <c r="B177" s="793"/>
      <c r="C177" s="794"/>
      <c r="D177" s="252">
        <f>D14+D29+D80+D94+D135+D149</f>
        <v>87870555</v>
      </c>
      <c r="E177" s="252">
        <f>E14+E29+E80+E94+E135+E149+E169</f>
        <v>28597800</v>
      </c>
      <c r="F177" s="252">
        <f>F14+F29+F80+F94+F135+F149+F169</f>
        <v>6264566</v>
      </c>
      <c r="G177" s="252">
        <f>G14+G29+G80+G94+G135+G146+G149</f>
        <v>4666650</v>
      </c>
      <c r="H177" s="253">
        <f t="shared" si="21"/>
        <v>1297050</v>
      </c>
      <c r="I177" s="252">
        <f aca="true" t="shared" si="24" ref="I177:N177">I14+I29+I80+I94+I135+I149+I169</f>
        <v>74160</v>
      </c>
      <c r="J177" s="252">
        <f t="shared" si="24"/>
        <v>0</v>
      </c>
      <c r="K177" s="252">
        <f t="shared" si="24"/>
        <v>5800</v>
      </c>
      <c r="L177" s="252">
        <f t="shared" si="24"/>
        <v>3369600</v>
      </c>
      <c r="M177" s="252">
        <f t="shared" si="24"/>
        <v>3332400</v>
      </c>
      <c r="N177" s="252">
        <f t="shared" si="24"/>
        <v>3332400</v>
      </c>
      <c r="O177" s="452">
        <f t="shared" si="23"/>
        <v>92537205</v>
      </c>
    </row>
    <row r="178" spans="1:15" ht="61.5">
      <c r="A178" s="362"/>
      <c r="B178" s="362"/>
      <c r="C178" s="362"/>
      <c r="D178" s="362"/>
      <c r="E178" s="362"/>
      <c r="F178" s="362"/>
      <c r="G178" s="362"/>
      <c r="H178" s="362"/>
      <c r="I178" s="362"/>
      <c r="J178" s="362"/>
      <c r="K178" s="362"/>
      <c r="L178" s="362"/>
      <c r="M178" s="362"/>
      <c r="N178" s="362"/>
      <c r="O178" s="363"/>
    </row>
    <row r="179" spans="1:2" ht="61.5">
      <c r="A179" s="256"/>
      <c r="B179" s="256"/>
    </row>
    <row r="180" ht="61.5">
      <c r="A180" s="256" t="s">
        <v>389</v>
      </c>
    </row>
    <row r="181" spans="1:5" ht="61.5">
      <c r="A181" s="257"/>
      <c r="E181" s="255" t="s">
        <v>400</v>
      </c>
    </row>
    <row r="182" ht="61.5">
      <c r="A182" s="256"/>
    </row>
    <row r="183" ht="61.5">
      <c r="A183" s="256"/>
    </row>
    <row r="186" ht="61.5">
      <c r="T186" s="364" t="s">
        <v>390</v>
      </c>
    </row>
    <row r="188" ht="61.5">
      <c r="A188" s="365"/>
    </row>
  </sheetData>
  <mergeCells count="193">
    <mergeCell ref="B69:C69"/>
    <mergeCell ref="B70:C70"/>
    <mergeCell ref="B126:C126"/>
    <mergeCell ref="M6:T6"/>
    <mergeCell ref="B121:C121"/>
    <mergeCell ref="B122:C122"/>
    <mergeCell ref="B123:C123"/>
    <mergeCell ref="B125:C125"/>
    <mergeCell ref="B117:C117"/>
    <mergeCell ref="B118:C118"/>
    <mergeCell ref="B173:C173"/>
    <mergeCell ref="A177:C177"/>
    <mergeCell ref="B169:C169"/>
    <mergeCell ref="B170:C170"/>
    <mergeCell ref="B171:C171"/>
    <mergeCell ref="B172:C172"/>
    <mergeCell ref="B176:C176"/>
    <mergeCell ref="B174:C174"/>
    <mergeCell ref="B175:C175"/>
    <mergeCell ref="B165:C165"/>
    <mergeCell ref="B166:C166"/>
    <mergeCell ref="B167:C167"/>
    <mergeCell ref="B168:C168"/>
    <mergeCell ref="B161:C161"/>
    <mergeCell ref="B162:C162"/>
    <mergeCell ref="B163:C163"/>
    <mergeCell ref="B164:C164"/>
    <mergeCell ref="B156:C156"/>
    <mergeCell ref="B158:C158"/>
    <mergeCell ref="B160:C160"/>
    <mergeCell ref="I160:J160"/>
    <mergeCell ref="B159:C159"/>
    <mergeCell ref="B151:C151"/>
    <mergeCell ref="I151:J151"/>
    <mergeCell ref="B154:C154"/>
    <mergeCell ref="I154:J154"/>
    <mergeCell ref="B147:C147"/>
    <mergeCell ref="B148:C148"/>
    <mergeCell ref="B149:C149"/>
    <mergeCell ref="B150:C150"/>
    <mergeCell ref="B143:C143"/>
    <mergeCell ref="B144:C144"/>
    <mergeCell ref="B145:C145"/>
    <mergeCell ref="B146:C146"/>
    <mergeCell ref="B140:C140"/>
    <mergeCell ref="B141:C141"/>
    <mergeCell ref="I141:J141"/>
    <mergeCell ref="B142:C142"/>
    <mergeCell ref="I142:J142"/>
    <mergeCell ref="B138:C138"/>
    <mergeCell ref="I138:J138"/>
    <mergeCell ref="B139:C139"/>
    <mergeCell ref="I139:J139"/>
    <mergeCell ref="B135:C135"/>
    <mergeCell ref="B136:C136"/>
    <mergeCell ref="B137:C137"/>
    <mergeCell ref="I137:J137"/>
    <mergeCell ref="B131:C131"/>
    <mergeCell ref="B132:C132"/>
    <mergeCell ref="B133:C133"/>
    <mergeCell ref="B134:C134"/>
    <mergeCell ref="B127:C127"/>
    <mergeCell ref="B128:C128"/>
    <mergeCell ref="B129:C129"/>
    <mergeCell ref="B130:C130"/>
    <mergeCell ref="B119:C119"/>
    <mergeCell ref="B120:C120"/>
    <mergeCell ref="A114:C114"/>
    <mergeCell ref="B115:C115"/>
    <mergeCell ref="I115:J115"/>
    <mergeCell ref="B116:C116"/>
    <mergeCell ref="B109:C109"/>
    <mergeCell ref="B110:C110"/>
    <mergeCell ref="B111:C111"/>
    <mergeCell ref="B113:C113"/>
    <mergeCell ref="B105:C105"/>
    <mergeCell ref="B106:C106"/>
    <mergeCell ref="B107:C107"/>
    <mergeCell ref="B108:C108"/>
    <mergeCell ref="B101:C101"/>
    <mergeCell ref="B102:C102"/>
    <mergeCell ref="B103:C103"/>
    <mergeCell ref="B104:C104"/>
    <mergeCell ref="B97:C97"/>
    <mergeCell ref="A98:C98"/>
    <mergeCell ref="B99:C99"/>
    <mergeCell ref="B100:C100"/>
    <mergeCell ref="B93:C93"/>
    <mergeCell ref="B94:C94"/>
    <mergeCell ref="B95:C95"/>
    <mergeCell ref="B96:C96"/>
    <mergeCell ref="B89:C89"/>
    <mergeCell ref="B90:C90"/>
    <mergeCell ref="B91:C91"/>
    <mergeCell ref="B92:C92"/>
    <mergeCell ref="B86:C86"/>
    <mergeCell ref="I86:J86"/>
    <mergeCell ref="B87:C87"/>
    <mergeCell ref="B88:C88"/>
    <mergeCell ref="B84:C84"/>
    <mergeCell ref="I84:J84"/>
    <mergeCell ref="B85:C85"/>
    <mergeCell ref="I85:J85"/>
    <mergeCell ref="B81:C81"/>
    <mergeCell ref="B82:C82"/>
    <mergeCell ref="I82:J82"/>
    <mergeCell ref="B83:C83"/>
    <mergeCell ref="I83:J83"/>
    <mergeCell ref="B75:C75"/>
    <mergeCell ref="B78:C78"/>
    <mergeCell ref="B79:C79"/>
    <mergeCell ref="B80:C80"/>
    <mergeCell ref="B71:C71"/>
    <mergeCell ref="B72:C72"/>
    <mergeCell ref="B73:C73"/>
    <mergeCell ref="B74:C74"/>
    <mergeCell ref="B65:C65"/>
    <mergeCell ref="B66:C66"/>
    <mergeCell ref="B67:C67"/>
    <mergeCell ref="B68:C68"/>
    <mergeCell ref="B61:C61"/>
    <mergeCell ref="B62:C62"/>
    <mergeCell ref="B63:C63"/>
    <mergeCell ref="B64:C64"/>
    <mergeCell ref="B57:C57"/>
    <mergeCell ref="B58:C58"/>
    <mergeCell ref="B59:C59"/>
    <mergeCell ref="B60:C60"/>
    <mergeCell ref="B52:C52"/>
    <mergeCell ref="B53:C53"/>
    <mergeCell ref="B55:C55"/>
    <mergeCell ref="B56:C56"/>
    <mergeCell ref="I48:J48"/>
    <mergeCell ref="B49:C49"/>
    <mergeCell ref="B50:C50"/>
    <mergeCell ref="B51:C51"/>
    <mergeCell ref="B44:C44"/>
    <mergeCell ref="B45:C45"/>
    <mergeCell ref="B47:C47"/>
    <mergeCell ref="B48:C48"/>
    <mergeCell ref="B40:C40"/>
    <mergeCell ref="B41:C41"/>
    <mergeCell ref="B42:C42"/>
    <mergeCell ref="B43:C43"/>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6:C16"/>
    <mergeCell ref="B17:C17"/>
    <mergeCell ref="I17:J17"/>
    <mergeCell ref="B18:C18"/>
    <mergeCell ref="B13:C13"/>
    <mergeCell ref="I13:J13"/>
    <mergeCell ref="B14:C14"/>
    <mergeCell ref="H11:H12"/>
    <mergeCell ref="I11:K11"/>
    <mergeCell ref="A10:A11"/>
    <mergeCell ref="B10:C11"/>
    <mergeCell ref="D10:F10"/>
    <mergeCell ref="G10:N10"/>
    <mergeCell ref="D11:D12"/>
    <mergeCell ref="E11:F11"/>
    <mergeCell ref="G11:G12"/>
    <mergeCell ref="L11:L12"/>
    <mergeCell ref="M11:N11"/>
    <mergeCell ref="B12:C12"/>
    <mergeCell ref="B124:C124"/>
    <mergeCell ref="B112:C112"/>
    <mergeCell ref="L3:O3"/>
    <mergeCell ref="K4:O4"/>
    <mergeCell ref="K5:O5"/>
    <mergeCell ref="C7:L7"/>
    <mergeCell ref="O7:P7"/>
    <mergeCell ref="D8:H8"/>
    <mergeCell ref="E9:P9"/>
    <mergeCell ref="O10:O12"/>
  </mergeCells>
  <printOptions/>
  <pageMargins left="0.1968503937007874" right="0.1968503937007874" top="0.984251968503937" bottom="0.1968503937007874" header="0.5118110236220472" footer="0.5118110236220472"/>
  <pageSetup fitToHeight="5" horizontalDpi="600" verticalDpi="600" orientation="landscape" paperSize="9" scale="18" r:id="rId2"/>
  <rowBreaks count="1" manualBreakCount="1">
    <brk id="47" max="255" man="1"/>
  </rowBreaks>
  <drawing r:id="rId1"/>
</worksheet>
</file>

<file path=xl/worksheets/sheet4.xml><?xml version="1.0" encoding="utf-8"?>
<worksheet xmlns="http://schemas.openxmlformats.org/spreadsheetml/2006/main" xmlns:r="http://schemas.openxmlformats.org/officeDocument/2006/relationships">
  <dimension ref="A1:AN47"/>
  <sheetViews>
    <sheetView zoomScale="75" zoomScaleNormal="75" workbookViewId="0" topLeftCell="A4">
      <pane xSplit="1" ySplit="13" topLeftCell="B17" activePane="bottomRight" state="frozen"/>
      <selection pane="topLeft" activeCell="A4" sqref="A4"/>
      <selection pane="topRight" activeCell="B4" sqref="B4"/>
      <selection pane="bottomLeft" activeCell="A17" sqref="A17"/>
      <selection pane="bottomRight" activeCell="B11" sqref="B11:AN11"/>
    </sheetView>
  </sheetViews>
  <sheetFormatPr defaultColWidth="9.00390625" defaultRowHeight="12.75"/>
  <cols>
    <col min="1" max="1" width="21.375" style="0" customWidth="1"/>
    <col min="2" max="2" width="13.75390625" style="0" customWidth="1"/>
    <col min="3" max="3" width="0.12890625" style="0" hidden="1" customWidth="1"/>
    <col min="4" max="4" width="0.2421875" style="0" hidden="1" customWidth="1"/>
    <col min="5" max="5" width="8.875" style="0" hidden="1" customWidth="1"/>
    <col min="6" max="6" width="9.625" style="0" customWidth="1"/>
    <col min="7" max="7" width="9.75390625" style="0" hidden="1" customWidth="1"/>
    <col min="8" max="8" width="8.875" style="0" hidden="1" customWidth="1"/>
    <col min="9" max="9" width="13.125" style="0" customWidth="1"/>
    <col min="10" max="10" width="13.75390625" style="0" hidden="1" customWidth="1"/>
    <col min="11" max="11" width="8.625" style="0" hidden="1" customWidth="1"/>
    <col min="12" max="12" width="11.875" style="0" hidden="1" customWidth="1"/>
    <col min="13" max="13" width="10.875" style="0" hidden="1" customWidth="1"/>
    <col min="14" max="14" width="11.25390625" style="0" hidden="1" customWidth="1"/>
    <col min="15" max="15" width="9.125" style="0" hidden="1" customWidth="1"/>
    <col min="16" max="16" width="10.125" style="0" hidden="1" customWidth="1"/>
    <col min="17" max="17" width="0" style="0" hidden="1" customWidth="1"/>
    <col min="18" max="18" width="13.375" style="0" customWidth="1"/>
    <col min="19" max="20" width="12.375" style="0" customWidth="1"/>
    <col min="21" max="21" width="12.125" style="0" customWidth="1"/>
    <col min="22" max="22" width="12.25390625" style="0" hidden="1" customWidth="1"/>
    <col min="23" max="23" width="11.00390625" style="0" hidden="1" customWidth="1"/>
    <col min="24" max="28" width="8.875" style="0" hidden="1" customWidth="1"/>
    <col min="29" max="29" width="10.25390625" style="0" hidden="1" customWidth="1"/>
    <col min="30" max="30" width="12.25390625" style="0" bestFit="1" customWidth="1"/>
    <col min="31" max="31" width="11.00390625" style="0" bestFit="1" customWidth="1"/>
    <col min="32" max="32" width="11.125" style="0" hidden="1" customWidth="1"/>
    <col min="33" max="33" width="11.125" style="0" customWidth="1"/>
    <col min="34" max="34" width="11.00390625" style="0" customWidth="1"/>
    <col min="35" max="35" width="11.75390625" style="0" hidden="1" customWidth="1"/>
    <col min="36" max="36" width="10.25390625" style="0" hidden="1" customWidth="1"/>
    <col min="37" max="38" width="14.625" style="0" customWidth="1"/>
    <col min="39" max="39" width="15.375" style="0" customWidth="1"/>
    <col min="40" max="40" width="14.75390625" style="0" customWidth="1"/>
  </cols>
  <sheetData>
    <row r="1" ht="13.5">
      <c r="A1" s="1"/>
    </row>
    <row r="2" ht="13.5">
      <c r="A2" s="1"/>
    </row>
    <row r="3" ht="13.5">
      <c r="A3" s="1"/>
    </row>
    <row r="4" ht="17.25">
      <c r="A4" s="2"/>
    </row>
    <row r="5" spans="1:34" ht="15">
      <c r="A5" s="842" t="s">
        <v>532</v>
      </c>
      <c r="B5" s="807"/>
      <c r="C5" s="807"/>
      <c r="D5" s="807"/>
      <c r="E5" s="807"/>
      <c r="F5" s="807"/>
      <c r="G5" s="807"/>
      <c r="H5" s="21"/>
      <c r="I5" s="21"/>
      <c r="J5" s="21"/>
      <c r="K5" s="21"/>
      <c r="L5" s="21"/>
      <c r="M5" s="21"/>
      <c r="N5" s="21"/>
      <c r="V5" s="855" t="s">
        <v>460</v>
      </c>
      <c r="W5" s="855"/>
      <c r="X5" s="855"/>
      <c r="Y5" s="855"/>
      <c r="Z5" s="855"/>
      <c r="AA5" s="855"/>
      <c r="AB5" s="855"/>
      <c r="AC5" s="855"/>
      <c r="AD5" s="855"/>
      <c r="AE5" s="855"/>
      <c r="AF5" s="855"/>
      <c r="AG5" s="855"/>
      <c r="AH5" s="855"/>
    </row>
    <row r="6" spans="1:34" ht="17.25">
      <c r="A6" s="5" t="s">
        <v>512</v>
      </c>
      <c r="V6" s="856" t="s">
        <v>103</v>
      </c>
      <c r="W6" s="856"/>
      <c r="X6" s="856"/>
      <c r="Y6" s="856"/>
      <c r="Z6" s="856"/>
      <c r="AA6" s="856"/>
      <c r="AB6" s="856"/>
      <c r="AC6" s="856"/>
      <c r="AD6" s="856"/>
      <c r="AE6" s="856"/>
      <c r="AF6" s="856"/>
      <c r="AG6" s="856"/>
      <c r="AH6" s="856"/>
    </row>
    <row r="7" spans="1:36" ht="17.25">
      <c r="A7" s="5" t="s">
        <v>268</v>
      </c>
      <c r="V7" s="856" t="s">
        <v>405</v>
      </c>
      <c r="W7" s="856"/>
      <c r="X7" s="856"/>
      <c r="Y7" s="856"/>
      <c r="Z7" s="856"/>
      <c r="AA7" s="856"/>
      <c r="AB7" s="856"/>
      <c r="AC7" s="856"/>
      <c r="AD7" s="856"/>
      <c r="AE7" s="856"/>
      <c r="AF7" s="856"/>
      <c r="AG7" s="856"/>
      <c r="AH7" s="856"/>
      <c r="AI7" s="41"/>
      <c r="AJ7" s="41"/>
    </row>
    <row r="8" spans="1:34" ht="15">
      <c r="A8" s="3"/>
      <c r="AD8" s="859" t="s">
        <v>337</v>
      </c>
      <c r="AE8" s="859"/>
      <c r="AF8" s="859"/>
      <c r="AG8" s="859"/>
      <c r="AH8" s="859"/>
    </row>
    <row r="9" spans="1:38" ht="9.75" customHeight="1">
      <c r="A9" s="3"/>
      <c r="O9" s="31"/>
      <c r="P9" s="31"/>
      <c r="Q9" s="31"/>
      <c r="S9" s="3"/>
      <c r="U9" s="31"/>
      <c r="V9" s="27"/>
      <c r="W9" s="31"/>
      <c r="X9" s="31"/>
      <c r="Y9" s="31"/>
      <c r="Z9" s="31"/>
      <c r="AA9" s="31"/>
      <c r="AB9" s="31"/>
      <c r="AC9" s="31"/>
      <c r="AD9" s="31"/>
      <c r="AE9" s="31"/>
      <c r="AF9" s="31"/>
      <c r="AG9" s="31"/>
      <c r="AH9" s="31"/>
      <c r="AI9" s="31"/>
      <c r="AJ9" s="31"/>
      <c r="AK9" s="31"/>
      <c r="AL9" s="31"/>
    </row>
    <row r="10" spans="1:38" s="66" customFormat="1" ht="15" customHeight="1">
      <c r="A10" s="3"/>
      <c r="B10"/>
      <c r="C10"/>
      <c r="D10"/>
      <c r="E10"/>
      <c r="F10"/>
      <c r="G10"/>
      <c r="H10"/>
      <c r="I10"/>
      <c r="J10"/>
      <c r="K10"/>
      <c r="L10"/>
      <c r="M10"/>
      <c r="N10"/>
      <c r="O10"/>
      <c r="P10"/>
      <c r="Q10"/>
      <c r="R10"/>
      <c r="S10"/>
      <c r="T10"/>
      <c r="U10"/>
      <c r="V10"/>
      <c r="W10"/>
      <c r="X10"/>
      <c r="Y10"/>
      <c r="Z10"/>
      <c r="AA10"/>
      <c r="AB10"/>
      <c r="AC10"/>
      <c r="AD10"/>
      <c r="AE10"/>
      <c r="AF10"/>
      <c r="AG10"/>
      <c r="AH10" s="74" t="s">
        <v>8</v>
      </c>
      <c r="AI10"/>
      <c r="AJ10"/>
      <c r="AK10"/>
      <c r="AL10"/>
    </row>
    <row r="11" spans="1:40" ht="18" customHeight="1">
      <c r="A11" s="838" t="s">
        <v>478</v>
      </c>
      <c r="B11" s="857" t="s">
        <v>479</v>
      </c>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8"/>
      <c r="AD11" s="858"/>
      <c r="AE11" s="858"/>
      <c r="AF11" s="858"/>
      <c r="AG11" s="858"/>
      <c r="AH11" s="858"/>
      <c r="AI11" s="858"/>
      <c r="AJ11" s="858"/>
      <c r="AK11" s="858"/>
      <c r="AL11" s="858"/>
      <c r="AM11" s="858"/>
      <c r="AN11" s="858"/>
    </row>
    <row r="12" spans="1:40" ht="18" customHeight="1">
      <c r="A12" s="839"/>
      <c r="B12" s="847" t="s">
        <v>480</v>
      </c>
      <c r="C12" s="848"/>
      <c r="D12" s="849"/>
      <c r="E12" s="4"/>
      <c r="F12" s="826" t="s">
        <v>514</v>
      </c>
      <c r="G12" s="853" t="s">
        <v>459</v>
      </c>
      <c r="H12" s="811"/>
      <c r="I12" s="811" t="s">
        <v>412</v>
      </c>
      <c r="J12" s="845" t="s">
        <v>513</v>
      </c>
      <c r="K12" s="815" t="s">
        <v>533</v>
      </c>
      <c r="L12" s="64"/>
      <c r="M12" s="843" t="s">
        <v>451</v>
      </c>
      <c r="N12" s="821" t="s">
        <v>22</v>
      </c>
      <c r="O12" s="819"/>
      <c r="P12" s="817" t="s">
        <v>17</v>
      </c>
      <c r="Q12" s="817" t="s">
        <v>27</v>
      </c>
      <c r="R12" s="823" t="s">
        <v>446</v>
      </c>
      <c r="S12" s="824"/>
      <c r="T12" s="824"/>
      <c r="U12" s="824"/>
      <c r="V12" s="820"/>
      <c r="W12" s="820"/>
      <c r="X12" s="825"/>
      <c r="Y12" s="825"/>
      <c r="Z12" s="825"/>
      <c r="AA12" s="825"/>
      <c r="AB12" s="825"/>
      <c r="AC12" s="825"/>
      <c r="AD12" s="825"/>
      <c r="AE12" s="825"/>
      <c r="AF12" s="825"/>
      <c r="AG12" s="825"/>
      <c r="AH12" s="825"/>
      <c r="AI12" s="825"/>
      <c r="AJ12" s="825"/>
      <c r="AK12" s="825"/>
      <c r="AL12" s="825"/>
      <c r="AM12" s="825"/>
      <c r="AN12" s="825"/>
    </row>
    <row r="13" spans="1:40" ht="245.25" customHeight="1">
      <c r="A13" s="839"/>
      <c r="B13" s="850"/>
      <c r="C13" s="851"/>
      <c r="D13" s="852"/>
      <c r="E13" s="830"/>
      <c r="F13" s="827"/>
      <c r="G13" s="854"/>
      <c r="H13" s="812"/>
      <c r="I13" s="812"/>
      <c r="J13" s="846"/>
      <c r="K13" s="816"/>
      <c r="L13" s="65" t="s">
        <v>452</v>
      </c>
      <c r="M13" s="844"/>
      <c r="N13" s="822"/>
      <c r="O13" s="820"/>
      <c r="P13" s="818"/>
      <c r="Q13" s="818"/>
      <c r="R13" s="811" t="s">
        <v>447</v>
      </c>
      <c r="S13" s="51" t="s">
        <v>426</v>
      </c>
      <c r="T13" s="51" t="s">
        <v>429</v>
      </c>
      <c r="U13" s="51" t="s">
        <v>430</v>
      </c>
      <c r="V13" s="52" t="s">
        <v>401</v>
      </c>
      <c r="W13" s="78" t="s">
        <v>10</v>
      </c>
      <c r="X13" s="43" t="s">
        <v>432</v>
      </c>
      <c r="Y13" s="49" t="s">
        <v>433</v>
      </c>
      <c r="Z13" s="49" t="s">
        <v>11</v>
      </c>
      <c r="AA13" s="49" t="s">
        <v>15</v>
      </c>
      <c r="AB13" s="49" t="s">
        <v>439</v>
      </c>
      <c r="AC13" s="428" t="s">
        <v>366</v>
      </c>
      <c r="AD13" s="43" t="s">
        <v>463</v>
      </c>
      <c r="AE13" s="92" t="s">
        <v>434</v>
      </c>
      <c r="AF13" s="75" t="s">
        <v>465</v>
      </c>
      <c r="AG13" s="43" t="s">
        <v>469</v>
      </c>
      <c r="AH13" s="75" t="s">
        <v>448</v>
      </c>
      <c r="AI13" s="43" t="s">
        <v>471</v>
      </c>
      <c r="AJ13" s="43" t="s">
        <v>472</v>
      </c>
      <c r="AK13" s="51" t="s">
        <v>26</v>
      </c>
      <c r="AL13" s="826" t="s">
        <v>9</v>
      </c>
      <c r="AM13" s="51" t="s">
        <v>25</v>
      </c>
      <c r="AN13" s="53" t="s">
        <v>4</v>
      </c>
    </row>
    <row r="14" spans="1:40" ht="0" customHeight="1" hidden="1">
      <c r="A14" s="839"/>
      <c r="B14" s="832"/>
      <c r="C14" s="833"/>
      <c r="D14" s="834"/>
      <c r="E14" s="831"/>
      <c r="F14" s="9"/>
      <c r="G14" s="39"/>
      <c r="H14" s="55"/>
      <c r="I14" s="55"/>
      <c r="J14" s="30"/>
      <c r="K14" s="62"/>
      <c r="L14" s="79"/>
      <c r="M14" s="62"/>
      <c r="N14" s="42"/>
      <c r="O14" s="26"/>
      <c r="P14" s="26"/>
      <c r="Q14" s="26"/>
      <c r="R14" s="812"/>
      <c r="S14" s="42"/>
      <c r="T14" s="42"/>
      <c r="U14" s="44"/>
      <c r="V14" s="26"/>
      <c r="W14" s="26"/>
      <c r="X14" s="46"/>
      <c r="Y14" s="46"/>
      <c r="Z14" s="46"/>
      <c r="AA14" s="46"/>
      <c r="AB14" s="46"/>
      <c r="AC14" s="46"/>
      <c r="AD14" s="46"/>
      <c r="AE14" s="46"/>
      <c r="AF14" s="46"/>
      <c r="AG14" s="46"/>
      <c r="AH14" s="46"/>
      <c r="AI14" s="46"/>
      <c r="AJ14" s="46"/>
      <c r="AK14" s="46"/>
      <c r="AL14" s="827"/>
      <c r="AM14" s="46"/>
      <c r="AN14" s="26"/>
    </row>
    <row r="15" spans="1:40" ht="25.5" customHeight="1" hidden="1">
      <c r="A15" s="839"/>
      <c r="B15" s="830"/>
      <c r="C15" s="836"/>
      <c r="D15" s="836"/>
      <c r="E15" s="830"/>
      <c r="F15" s="7"/>
      <c r="G15" s="828" t="s">
        <v>482</v>
      </c>
      <c r="H15" s="22"/>
      <c r="I15" s="22"/>
      <c r="J15" s="22"/>
      <c r="K15" s="841"/>
      <c r="L15" s="80"/>
      <c r="M15" s="814" t="s">
        <v>482</v>
      </c>
      <c r="N15" s="45"/>
      <c r="O15" s="26"/>
      <c r="P15" s="26"/>
      <c r="Q15" s="26"/>
      <c r="R15" s="812"/>
      <c r="S15" s="42"/>
      <c r="T15" s="42"/>
      <c r="U15" s="44"/>
      <c r="V15" s="26"/>
      <c r="W15" s="26"/>
      <c r="X15" s="46"/>
      <c r="Y15" s="46"/>
      <c r="Z15" s="46"/>
      <c r="AA15" s="46"/>
      <c r="AB15" s="46"/>
      <c r="AC15" s="46"/>
      <c r="AD15" s="46"/>
      <c r="AE15" s="46"/>
      <c r="AF15" s="46"/>
      <c r="AG15" s="46"/>
      <c r="AH15" s="46"/>
      <c r="AI15" s="46"/>
      <c r="AJ15" s="46"/>
      <c r="AK15" s="46"/>
      <c r="AL15" s="46"/>
      <c r="AM15" s="46"/>
      <c r="AN15" s="26"/>
    </row>
    <row r="16" spans="1:40" ht="27" customHeight="1" hidden="1">
      <c r="A16" s="840"/>
      <c r="B16" s="831"/>
      <c r="C16" s="837"/>
      <c r="D16" s="837"/>
      <c r="E16" s="831"/>
      <c r="F16" s="8"/>
      <c r="G16" s="829"/>
      <c r="H16" s="23"/>
      <c r="I16" s="23"/>
      <c r="J16" s="23"/>
      <c r="K16" s="841"/>
      <c r="L16" s="80"/>
      <c r="M16" s="814"/>
      <c r="N16" s="45"/>
      <c r="O16" s="26"/>
      <c r="P16" s="26"/>
      <c r="Q16" s="26"/>
      <c r="R16" s="813"/>
      <c r="S16" s="42"/>
      <c r="T16" s="42"/>
      <c r="U16" s="44"/>
      <c r="V16" s="26"/>
      <c r="W16" s="26"/>
      <c r="X16" s="46"/>
      <c r="Y16" s="46"/>
      <c r="Z16" s="46"/>
      <c r="AA16" s="46"/>
      <c r="AB16" s="46"/>
      <c r="AC16" s="46"/>
      <c r="AD16" s="46"/>
      <c r="AE16" s="46"/>
      <c r="AF16" s="46"/>
      <c r="AG16" s="46"/>
      <c r="AH16" s="46"/>
      <c r="AI16" s="46"/>
      <c r="AJ16" s="46"/>
      <c r="AK16" s="46"/>
      <c r="AL16" s="46"/>
      <c r="AM16" s="46"/>
      <c r="AN16" s="26"/>
    </row>
    <row r="17" spans="1:40" ht="15.75">
      <c r="A17" s="10" t="s">
        <v>483</v>
      </c>
      <c r="B17" s="81">
        <v>54111</v>
      </c>
      <c r="C17" s="11"/>
      <c r="D17" s="11"/>
      <c r="E17" s="11"/>
      <c r="F17" s="12">
        <v>0.106</v>
      </c>
      <c r="G17" s="28"/>
      <c r="H17" s="28"/>
      <c r="I17" s="81">
        <v>71000</v>
      </c>
      <c r="J17" s="28"/>
      <c r="K17" s="6"/>
      <c r="L17" s="28"/>
      <c r="M17" s="25"/>
      <c r="N17" s="32"/>
      <c r="O17" s="25"/>
      <c r="P17" s="25"/>
      <c r="Q17" s="47"/>
      <c r="R17" s="11"/>
      <c r="S17" s="13"/>
      <c r="T17" s="13"/>
      <c r="U17" s="13"/>
      <c r="V17" s="13"/>
      <c r="W17" s="13"/>
      <c r="X17" s="47"/>
      <c r="Y17" s="47"/>
      <c r="Z17" s="47"/>
      <c r="AA17" s="47"/>
      <c r="AB17" s="47"/>
      <c r="AC17" s="47"/>
      <c r="AD17" s="47"/>
      <c r="AE17" s="47"/>
      <c r="AF17" s="47"/>
      <c r="AG17" s="47"/>
      <c r="AH17" s="47"/>
      <c r="AI17" s="47"/>
      <c r="AJ17" s="47"/>
      <c r="AK17" s="47">
        <v>1194</v>
      </c>
      <c r="AL17" s="47">
        <v>0.00219</v>
      </c>
      <c r="AM17" s="82"/>
      <c r="AN17" s="25"/>
    </row>
    <row r="18" spans="1:40" ht="15.75">
      <c r="A18" s="10" t="s">
        <v>484</v>
      </c>
      <c r="B18" s="81">
        <v>45677</v>
      </c>
      <c r="C18" s="11"/>
      <c r="D18" s="11"/>
      <c r="E18" s="11"/>
      <c r="F18" s="70">
        <v>0.089</v>
      </c>
      <c r="G18" s="28"/>
      <c r="H18" s="28"/>
      <c r="I18" s="28"/>
      <c r="J18" s="28"/>
      <c r="K18" s="6"/>
      <c r="L18" s="6"/>
      <c r="M18" s="28"/>
      <c r="N18" s="32"/>
      <c r="O18" s="25"/>
      <c r="P18" s="25"/>
      <c r="Q18" s="47"/>
      <c r="R18" s="11"/>
      <c r="S18" s="13"/>
      <c r="T18" s="13"/>
      <c r="U18" s="13"/>
      <c r="V18" s="13"/>
      <c r="W18" s="13"/>
      <c r="X18" s="47"/>
      <c r="Y18" s="47"/>
      <c r="Z18" s="47"/>
      <c r="AA18" s="47"/>
      <c r="AB18" s="47"/>
      <c r="AC18" s="47"/>
      <c r="AD18" s="47"/>
      <c r="AE18" s="47"/>
      <c r="AF18" s="47"/>
      <c r="AG18" s="47"/>
      <c r="AH18" s="47"/>
      <c r="AI18" s="47"/>
      <c r="AJ18" s="47"/>
      <c r="AK18" s="47">
        <v>18062</v>
      </c>
      <c r="AL18" s="47">
        <v>0.03309</v>
      </c>
      <c r="AM18" s="82"/>
      <c r="AN18" s="25"/>
    </row>
    <row r="19" spans="1:40" ht="15.75">
      <c r="A19" s="10" t="s">
        <v>485</v>
      </c>
      <c r="B19" s="14">
        <v>199826</v>
      </c>
      <c r="C19" s="13"/>
      <c r="D19" s="13"/>
      <c r="E19" s="13"/>
      <c r="F19" s="71">
        <v>0.39</v>
      </c>
      <c r="G19" s="14"/>
      <c r="H19" s="14"/>
      <c r="I19" s="25"/>
      <c r="J19" s="14"/>
      <c r="K19" s="13"/>
      <c r="L19" s="13"/>
      <c r="M19" s="25"/>
      <c r="N19" s="33"/>
      <c r="O19" s="25"/>
      <c r="P19" s="25"/>
      <c r="Q19" s="47"/>
      <c r="R19" s="13"/>
      <c r="S19" s="13"/>
      <c r="T19" s="13"/>
      <c r="U19" s="13"/>
      <c r="V19" s="13"/>
      <c r="W19" s="13"/>
      <c r="X19" s="47"/>
      <c r="Y19" s="47"/>
      <c r="Z19" s="47"/>
      <c r="AA19" s="47"/>
      <c r="AB19" s="47"/>
      <c r="AC19" s="47"/>
      <c r="AD19" s="47"/>
      <c r="AE19" s="47"/>
      <c r="AF19" s="47"/>
      <c r="AG19" s="47"/>
      <c r="AH19" s="47"/>
      <c r="AI19" s="47"/>
      <c r="AJ19" s="47"/>
      <c r="AK19" s="47">
        <v>8447</v>
      </c>
      <c r="AL19" s="47">
        <v>0.01547</v>
      </c>
      <c r="AM19" s="82"/>
      <c r="AN19" s="25"/>
    </row>
    <row r="20" spans="1:40" ht="15.75">
      <c r="A20" s="10" t="s">
        <v>486</v>
      </c>
      <c r="B20" s="14">
        <v>81851</v>
      </c>
      <c r="C20" s="13"/>
      <c r="D20" s="13"/>
      <c r="E20" s="13"/>
      <c r="F20" s="71">
        <v>0.16</v>
      </c>
      <c r="G20" s="14"/>
      <c r="H20" s="14"/>
      <c r="I20" s="25">
        <v>131900</v>
      </c>
      <c r="J20" s="14"/>
      <c r="K20" s="13"/>
      <c r="L20" s="25"/>
      <c r="M20" s="25"/>
      <c r="N20" s="33"/>
      <c r="O20" s="25"/>
      <c r="P20" s="25"/>
      <c r="Q20" s="47"/>
      <c r="R20" s="13"/>
      <c r="S20" s="13"/>
      <c r="T20" s="13"/>
      <c r="U20" s="13"/>
      <c r="V20" s="13"/>
      <c r="W20" s="13"/>
      <c r="X20" s="47"/>
      <c r="Y20" s="47"/>
      <c r="Z20" s="47"/>
      <c r="AA20" s="47"/>
      <c r="AB20" s="47"/>
      <c r="AC20" s="47"/>
      <c r="AD20" s="47"/>
      <c r="AE20" s="47"/>
      <c r="AF20" s="47"/>
      <c r="AG20" s="47"/>
      <c r="AH20" s="47"/>
      <c r="AI20" s="47"/>
      <c r="AJ20" s="47"/>
      <c r="AK20" s="47">
        <v>5585</v>
      </c>
      <c r="AL20" s="47">
        <v>0.01023</v>
      </c>
      <c r="AM20" s="82"/>
      <c r="AN20" s="25"/>
    </row>
    <row r="21" spans="1:40" ht="16.5" customHeight="1">
      <c r="A21" s="10" t="s">
        <v>487</v>
      </c>
      <c r="B21" s="14">
        <v>39966</v>
      </c>
      <c r="C21" s="13"/>
      <c r="D21" s="13"/>
      <c r="E21" s="13"/>
      <c r="F21" s="71">
        <v>0.078</v>
      </c>
      <c r="G21" s="14"/>
      <c r="H21" s="14"/>
      <c r="I21" s="34"/>
      <c r="J21" s="14"/>
      <c r="K21" s="34"/>
      <c r="L21" s="34"/>
      <c r="M21" s="25"/>
      <c r="N21" s="33"/>
      <c r="O21" s="25"/>
      <c r="P21" s="25"/>
      <c r="Q21" s="47"/>
      <c r="R21" s="13"/>
      <c r="S21" s="13"/>
      <c r="T21" s="13"/>
      <c r="U21" s="13"/>
      <c r="V21" s="13"/>
      <c r="W21" s="13"/>
      <c r="X21" s="47"/>
      <c r="Y21" s="47"/>
      <c r="Z21" s="47"/>
      <c r="AA21" s="47"/>
      <c r="AB21" s="47"/>
      <c r="AC21" s="47"/>
      <c r="AD21" s="47"/>
      <c r="AE21" s="47"/>
      <c r="AF21" s="47"/>
      <c r="AG21" s="47"/>
      <c r="AH21" s="47"/>
      <c r="AI21" s="47"/>
      <c r="AJ21" s="47"/>
      <c r="AK21" s="47">
        <v>2905</v>
      </c>
      <c r="AL21" s="47">
        <v>0.00532</v>
      </c>
      <c r="AM21" s="82"/>
      <c r="AN21" s="25"/>
    </row>
    <row r="22" spans="1:40" ht="15" customHeight="1">
      <c r="A22" s="10" t="s">
        <v>488</v>
      </c>
      <c r="B22" s="14">
        <v>38090</v>
      </c>
      <c r="C22" s="13"/>
      <c r="D22" s="13"/>
      <c r="E22" s="13"/>
      <c r="F22" s="71">
        <v>0.074</v>
      </c>
      <c r="G22" s="14"/>
      <c r="H22" s="14"/>
      <c r="I22" s="13"/>
      <c r="J22" s="14"/>
      <c r="K22" s="13"/>
      <c r="L22" s="13"/>
      <c r="M22" s="25"/>
      <c r="N22" s="33"/>
      <c r="O22" s="25"/>
      <c r="P22" s="25"/>
      <c r="Q22" s="47"/>
      <c r="R22" s="13"/>
      <c r="S22" s="13"/>
      <c r="T22" s="13"/>
      <c r="U22" s="13"/>
      <c r="V22" s="13"/>
      <c r="W22" s="13"/>
      <c r="X22" s="47"/>
      <c r="Y22" s="47"/>
      <c r="Z22" s="47"/>
      <c r="AA22" s="47"/>
      <c r="AB22" s="47"/>
      <c r="AC22" s="47"/>
      <c r="AD22" s="47"/>
      <c r="AE22" s="47"/>
      <c r="AF22" s="47"/>
      <c r="AG22" s="47"/>
      <c r="AH22" s="47"/>
      <c r="AI22" s="47"/>
      <c r="AJ22" s="47"/>
      <c r="AK22" s="47">
        <v>6277</v>
      </c>
      <c r="AL22" s="599">
        <v>0.0115</v>
      </c>
      <c r="AM22" s="82"/>
      <c r="AN22" s="25"/>
    </row>
    <row r="23" spans="1:40" ht="15.75">
      <c r="A23" s="10" t="s">
        <v>489</v>
      </c>
      <c r="B23" s="14">
        <v>91873</v>
      </c>
      <c r="C23" s="13"/>
      <c r="D23" s="13"/>
      <c r="E23" s="13"/>
      <c r="F23" s="71">
        <v>0.179</v>
      </c>
      <c r="G23" s="14"/>
      <c r="H23" s="14"/>
      <c r="I23" s="13"/>
      <c r="J23" s="14"/>
      <c r="K23" s="13"/>
      <c r="L23" s="13"/>
      <c r="M23" s="25"/>
      <c r="N23" s="33"/>
      <c r="O23" s="25"/>
      <c r="P23" s="25"/>
      <c r="Q23" s="47"/>
      <c r="R23" s="13"/>
      <c r="S23" s="13"/>
      <c r="T23" s="13"/>
      <c r="U23" s="13"/>
      <c r="V23" s="13"/>
      <c r="W23" s="13"/>
      <c r="X23" s="47"/>
      <c r="Y23" s="47"/>
      <c r="Z23" s="47"/>
      <c r="AA23" s="47"/>
      <c r="AB23" s="47"/>
      <c r="AC23" s="47"/>
      <c r="AD23" s="47"/>
      <c r="AE23" s="47"/>
      <c r="AF23" s="47"/>
      <c r="AG23" s="47"/>
      <c r="AH23" s="47"/>
      <c r="AI23" s="47"/>
      <c r="AJ23" s="47"/>
      <c r="AK23" s="47">
        <v>5490</v>
      </c>
      <c r="AL23" s="47">
        <v>0.01006</v>
      </c>
      <c r="AM23" s="82"/>
      <c r="AN23" s="25"/>
    </row>
    <row r="24" spans="1:40" ht="15.75">
      <c r="A24" s="10" t="s">
        <v>490</v>
      </c>
      <c r="B24" s="14">
        <v>201692</v>
      </c>
      <c r="C24" s="13"/>
      <c r="D24" s="13"/>
      <c r="E24" s="13"/>
      <c r="F24" s="71">
        <v>0.394</v>
      </c>
      <c r="G24" s="14"/>
      <c r="H24" s="14"/>
      <c r="I24" s="25"/>
      <c r="J24" s="14"/>
      <c r="K24" s="13"/>
      <c r="L24" s="13"/>
      <c r="M24" s="25"/>
      <c r="N24" s="33"/>
      <c r="O24" s="25"/>
      <c r="P24" s="25"/>
      <c r="Q24" s="47"/>
      <c r="R24" s="13"/>
      <c r="S24" s="13"/>
      <c r="T24" s="13"/>
      <c r="U24" s="13"/>
      <c r="V24" s="13"/>
      <c r="W24" s="13"/>
      <c r="X24" s="47"/>
      <c r="Y24" s="47"/>
      <c r="Z24" s="47"/>
      <c r="AA24" s="47"/>
      <c r="AB24" s="47"/>
      <c r="AC24" s="47"/>
      <c r="AD24" s="47"/>
      <c r="AE24" s="47"/>
      <c r="AF24" s="47"/>
      <c r="AG24" s="47"/>
      <c r="AH24" s="47"/>
      <c r="AI24" s="47"/>
      <c r="AJ24" s="47"/>
      <c r="AK24" s="47">
        <v>15418</v>
      </c>
      <c r="AL24" s="47">
        <v>0.02824</v>
      </c>
      <c r="AM24" s="82"/>
      <c r="AN24" s="25"/>
    </row>
    <row r="25" spans="1:40" ht="15.75">
      <c r="A25" s="10" t="s">
        <v>491</v>
      </c>
      <c r="B25" s="14">
        <v>104372</v>
      </c>
      <c r="C25" s="13"/>
      <c r="D25" s="13"/>
      <c r="E25" s="13"/>
      <c r="F25" s="71">
        <v>0.204</v>
      </c>
      <c r="G25" s="14"/>
      <c r="H25" s="14"/>
      <c r="I25" s="25"/>
      <c r="J25" s="14"/>
      <c r="K25" s="13"/>
      <c r="L25" s="25"/>
      <c r="M25" s="25"/>
      <c r="N25" s="33"/>
      <c r="O25" s="25"/>
      <c r="P25" s="25"/>
      <c r="Q25" s="47"/>
      <c r="R25" s="13"/>
      <c r="S25" s="13"/>
      <c r="T25" s="13"/>
      <c r="U25" s="13"/>
      <c r="V25" s="13"/>
      <c r="W25" s="13"/>
      <c r="X25" s="47"/>
      <c r="Y25" s="47"/>
      <c r="Z25" s="47"/>
      <c r="AA25" s="47"/>
      <c r="AB25" s="47"/>
      <c r="AC25" s="47"/>
      <c r="AD25" s="47"/>
      <c r="AE25" s="47"/>
      <c r="AF25" s="47"/>
      <c r="AG25" s="47"/>
      <c r="AH25" s="47"/>
      <c r="AI25" s="47"/>
      <c r="AJ25" s="47"/>
      <c r="AK25" s="47">
        <v>9776</v>
      </c>
      <c r="AL25" s="47">
        <v>0.01791</v>
      </c>
      <c r="AM25" s="82"/>
      <c r="AN25" s="25"/>
    </row>
    <row r="26" spans="1:40" ht="15.75">
      <c r="A26" s="10" t="s">
        <v>492</v>
      </c>
      <c r="B26" s="14">
        <v>48269</v>
      </c>
      <c r="C26" s="13"/>
      <c r="D26" s="13"/>
      <c r="E26" s="13"/>
      <c r="F26" s="71">
        <v>0.094</v>
      </c>
      <c r="G26" s="14"/>
      <c r="H26" s="14"/>
      <c r="I26" s="13"/>
      <c r="J26" s="14"/>
      <c r="K26" s="71"/>
      <c r="L26" s="13"/>
      <c r="M26" s="25"/>
      <c r="N26" s="33"/>
      <c r="O26" s="25"/>
      <c r="P26" s="25"/>
      <c r="Q26" s="47"/>
      <c r="R26" s="13"/>
      <c r="S26" s="13"/>
      <c r="T26" s="13"/>
      <c r="U26" s="13"/>
      <c r="V26" s="13"/>
      <c r="W26" s="13"/>
      <c r="X26" s="47"/>
      <c r="Y26" s="47"/>
      <c r="Z26" s="47"/>
      <c r="AA26" s="47"/>
      <c r="AB26" s="47"/>
      <c r="AC26" s="47"/>
      <c r="AD26" s="47"/>
      <c r="AE26" s="47"/>
      <c r="AF26" s="47"/>
      <c r="AG26" s="47"/>
      <c r="AH26" s="47"/>
      <c r="AI26" s="47"/>
      <c r="AJ26" s="47"/>
      <c r="AK26" s="47">
        <v>10130</v>
      </c>
      <c r="AL26" s="47">
        <v>0.01856</v>
      </c>
      <c r="AM26" s="82"/>
      <c r="AN26" s="25"/>
    </row>
    <row r="27" spans="1:40" ht="15.75">
      <c r="A27" s="10" t="s">
        <v>493</v>
      </c>
      <c r="B27" s="14">
        <v>109596</v>
      </c>
      <c r="C27" s="13"/>
      <c r="D27" s="13"/>
      <c r="E27" s="13"/>
      <c r="F27" s="71">
        <v>0.214</v>
      </c>
      <c r="G27" s="14"/>
      <c r="H27" s="14"/>
      <c r="I27" s="13"/>
      <c r="J27" s="14"/>
      <c r="K27" s="13"/>
      <c r="L27" s="13"/>
      <c r="M27" s="25"/>
      <c r="N27" s="33"/>
      <c r="O27" s="25"/>
      <c r="P27" s="25"/>
      <c r="Q27" s="47"/>
      <c r="R27" s="13"/>
      <c r="S27" s="13"/>
      <c r="T27" s="13"/>
      <c r="U27" s="13"/>
      <c r="V27" s="13"/>
      <c r="W27" s="13"/>
      <c r="X27" s="47"/>
      <c r="Y27" s="47"/>
      <c r="Z27" s="47"/>
      <c r="AA27" s="47"/>
      <c r="AB27" s="47"/>
      <c r="AC27" s="47"/>
      <c r="AD27" s="47"/>
      <c r="AE27" s="47"/>
      <c r="AF27" s="47"/>
      <c r="AG27" s="47"/>
      <c r="AH27" s="47"/>
      <c r="AI27" s="47"/>
      <c r="AJ27" s="47"/>
      <c r="AK27" s="47">
        <v>6027</v>
      </c>
      <c r="AL27" s="47">
        <v>0.01104</v>
      </c>
      <c r="AM27" s="82"/>
      <c r="AN27" s="25"/>
    </row>
    <row r="28" spans="1:40" ht="15.75">
      <c r="A28" s="10" t="s">
        <v>494</v>
      </c>
      <c r="B28" s="14">
        <v>93838</v>
      </c>
      <c r="C28" s="13"/>
      <c r="D28" s="13"/>
      <c r="E28" s="13"/>
      <c r="F28" s="71">
        <v>0.183</v>
      </c>
      <c r="G28" s="14"/>
      <c r="H28" s="14"/>
      <c r="I28" s="25">
        <v>76600</v>
      </c>
      <c r="J28" s="14"/>
      <c r="K28" s="13"/>
      <c r="L28" s="25"/>
      <c r="M28" s="25"/>
      <c r="N28" s="33"/>
      <c r="O28" s="25"/>
      <c r="P28" s="25"/>
      <c r="Q28" s="47"/>
      <c r="R28" s="13"/>
      <c r="S28" s="13"/>
      <c r="T28" s="13"/>
      <c r="U28" s="13"/>
      <c r="V28" s="13"/>
      <c r="W28" s="13"/>
      <c r="X28" s="47"/>
      <c r="Y28" s="47"/>
      <c r="Z28" s="47"/>
      <c r="AA28" s="47"/>
      <c r="AB28" s="47"/>
      <c r="AC28" s="47"/>
      <c r="AD28" s="47"/>
      <c r="AE28" s="47"/>
      <c r="AF28" s="47"/>
      <c r="AG28" s="47"/>
      <c r="AH28" s="47"/>
      <c r="AI28" s="47"/>
      <c r="AJ28" s="47"/>
      <c r="AK28" s="47">
        <v>5131</v>
      </c>
      <c r="AL28" s="599">
        <v>0.0094</v>
      </c>
      <c r="AM28" s="82"/>
      <c r="AN28" s="25"/>
    </row>
    <row r="29" spans="1:40" ht="15.75">
      <c r="A29" s="10" t="s">
        <v>495</v>
      </c>
      <c r="B29" s="14">
        <v>62882</v>
      </c>
      <c r="C29" s="13"/>
      <c r="D29" s="13"/>
      <c r="E29" s="13"/>
      <c r="F29" s="71">
        <v>0.123</v>
      </c>
      <c r="G29" s="14"/>
      <c r="H29" s="14"/>
      <c r="I29" s="13"/>
      <c r="J29" s="14"/>
      <c r="K29" s="13"/>
      <c r="L29" s="13"/>
      <c r="M29" s="25"/>
      <c r="N29" s="33"/>
      <c r="O29" s="25"/>
      <c r="P29" s="25"/>
      <c r="Q29" s="47"/>
      <c r="R29" s="13"/>
      <c r="S29" s="13"/>
      <c r="T29" s="13"/>
      <c r="U29" s="13"/>
      <c r="V29" s="13"/>
      <c r="W29" s="13"/>
      <c r="X29" s="47"/>
      <c r="Y29" s="47"/>
      <c r="Z29" s="47"/>
      <c r="AA29" s="47"/>
      <c r="AB29" s="47"/>
      <c r="AC29" s="47"/>
      <c r="AD29" s="47"/>
      <c r="AE29" s="47"/>
      <c r="AF29" s="47"/>
      <c r="AG29" s="47"/>
      <c r="AH29" s="47"/>
      <c r="AI29" s="47"/>
      <c r="AJ29" s="47"/>
      <c r="AK29" s="47">
        <v>5235</v>
      </c>
      <c r="AL29" s="47">
        <v>0.00959</v>
      </c>
      <c r="AM29" s="82"/>
      <c r="AN29" s="25"/>
    </row>
    <row r="30" spans="1:40" ht="15.75">
      <c r="A30" s="10" t="s">
        <v>496</v>
      </c>
      <c r="B30" s="14">
        <v>116999</v>
      </c>
      <c r="C30" s="13"/>
      <c r="D30" s="13"/>
      <c r="E30" s="13"/>
      <c r="F30" s="71">
        <v>0.228</v>
      </c>
      <c r="G30" s="14"/>
      <c r="H30" s="14"/>
      <c r="I30" s="13"/>
      <c r="J30" s="14"/>
      <c r="K30" s="13"/>
      <c r="L30" s="13"/>
      <c r="M30" s="25"/>
      <c r="N30" s="33"/>
      <c r="O30" s="25"/>
      <c r="P30" s="25"/>
      <c r="Q30" s="47"/>
      <c r="R30" s="13"/>
      <c r="S30" s="13"/>
      <c r="T30" s="13"/>
      <c r="U30" s="13"/>
      <c r="V30" s="13"/>
      <c r="W30" s="13"/>
      <c r="X30" s="47"/>
      <c r="Y30" s="47"/>
      <c r="Z30" s="47"/>
      <c r="AA30" s="47"/>
      <c r="AB30" s="47"/>
      <c r="AC30" s="47"/>
      <c r="AD30" s="47"/>
      <c r="AE30" s="47"/>
      <c r="AF30" s="47"/>
      <c r="AG30" s="47"/>
      <c r="AH30" s="47"/>
      <c r="AI30" s="47"/>
      <c r="AJ30" s="47"/>
      <c r="AK30" s="47">
        <v>8063</v>
      </c>
      <c r="AL30" s="47">
        <v>0.01477</v>
      </c>
      <c r="AM30" s="82"/>
      <c r="AN30" s="25"/>
    </row>
    <row r="31" spans="1:40" ht="15.75">
      <c r="A31" s="10" t="s">
        <v>497</v>
      </c>
      <c r="B31" s="14">
        <v>77473</v>
      </c>
      <c r="C31" s="13"/>
      <c r="D31" s="13"/>
      <c r="E31" s="13"/>
      <c r="F31" s="71">
        <v>0.151</v>
      </c>
      <c r="G31" s="14"/>
      <c r="H31" s="14"/>
      <c r="I31" s="13"/>
      <c r="J31" s="14"/>
      <c r="K31" s="13"/>
      <c r="L31" s="13"/>
      <c r="M31" s="25"/>
      <c r="N31" s="33"/>
      <c r="O31" s="25"/>
      <c r="P31" s="25"/>
      <c r="Q31" s="47"/>
      <c r="R31" s="13"/>
      <c r="S31" s="13"/>
      <c r="T31" s="13"/>
      <c r="U31" s="13"/>
      <c r="V31" s="13"/>
      <c r="W31" s="13"/>
      <c r="X31" s="47"/>
      <c r="Y31" s="47"/>
      <c r="Z31" s="47"/>
      <c r="AA31" s="47"/>
      <c r="AB31" s="47"/>
      <c r="AC31" s="47"/>
      <c r="AD31" s="47"/>
      <c r="AE31" s="47"/>
      <c r="AF31" s="47"/>
      <c r="AG31" s="47"/>
      <c r="AH31" s="47"/>
      <c r="AI31" s="47"/>
      <c r="AJ31" s="47"/>
      <c r="AK31" s="47">
        <v>7317</v>
      </c>
      <c r="AL31" s="599">
        <v>0.0134</v>
      </c>
      <c r="AM31" s="82"/>
      <c r="AN31" s="25"/>
    </row>
    <row r="32" spans="1:40" ht="15.75">
      <c r="A32" s="10" t="s">
        <v>498</v>
      </c>
      <c r="B32" s="14">
        <v>58195</v>
      </c>
      <c r="C32" s="13"/>
      <c r="D32" s="13"/>
      <c r="E32" s="13"/>
      <c r="F32" s="71">
        <v>0.114</v>
      </c>
      <c r="G32" s="14"/>
      <c r="H32" s="14"/>
      <c r="I32" s="25">
        <v>55600</v>
      </c>
      <c r="J32" s="14"/>
      <c r="K32" s="13"/>
      <c r="L32" s="13"/>
      <c r="M32" s="25"/>
      <c r="N32" s="33"/>
      <c r="O32" s="25"/>
      <c r="P32" s="25"/>
      <c r="Q32" s="47"/>
      <c r="R32" s="13"/>
      <c r="S32" s="13"/>
      <c r="T32" s="13"/>
      <c r="U32" s="13"/>
      <c r="V32" s="13"/>
      <c r="W32" s="13"/>
      <c r="X32" s="47"/>
      <c r="Y32" s="47"/>
      <c r="Z32" s="47"/>
      <c r="AA32" s="47"/>
      <c r="AB32" s="47"/>
      <c r="AC32" s="47"/>
      <c r="AD32" s="47"/>
      <c r="AE32" s="47"/>
      <c r="AF32" s="47"/>
      <c r="AG32" s="47"/>
      <c r="AH32" s="47"/>
      <c r="AI32" s="47"/>
      <c r="AJ32" s="47"/>
      <c r="AK32" s="47">
        <v>7538</v>
      </c>
      <c r="AL32" s="47">
        <v>0.01381</v>
      </c>
      <c r="AM32" s="82"/>
      <c r="AN32" s="25"/>
    </row>
    <row r="33" spans="1:40" ht="15.75">
      <c r="A33" s="10" t="s">
        <v>499</v>
      </c>
      <c r="B33" s="14">
        <v>82862</v>
      </c>
      <c r="C33" s="13"/>
      <c r="D33" s="13"/>
      <c r="E33" s="13"/>
      <c r="F33" s="71">
        <v>0.162</v>
      </c>
      <c r="G33" s="14"/>
      <c r="H33" s="14"/>
      <c r="I33" s="13"/>
      <c r="J33" s="14"/>
      <c r="K33" s="13"/>
      <c r="L33" s="13"/>
      <c r="M33" s="25"/>
      <c r="N33" s="33"/>
      <c r="O33" s="25"/>
      <c r="P33" s="25"/>
      <c r="Q33" s="47"/>
      <c r="R33" s="13"/>
      <c r="S33" s="13"/>
      <c r="T33" s="13"/>
      <c r="U33" s="13"/>
      <c r="V33" s="13"/>
      <c r="W33" s="13"/>
      <c r="X33" s="47"/>
      <c r="Y33" s="47"/>
      <c r="Z33" s="47"/>
      <c r="AA33" s="47"/>
      <c r="AB33" s="47"/>
      <c r="AC33" s="47"/>
      <c r="AD33" s="47"/>
      <c r="AE33" s="47"/>
      <c r="AF33" s="47"/>
      <c r="AG33" s="47"/>
      <c r="AH33" s="47"/>
      <c r="AI33" s="47"/>
      <c r="AJ33" s="47"/>
      <c r="AK33" s="47">
        <v>5562</v>
      </c>
      <c r="AL33" s="47">
        <v>0.01019</v>
      </c>
      <c r="AM33" s="82"/>
      <c r="AN33" s="25"/>
    </row>
    <row r="34" spans="1:40" ht="15.75">
      <c r="A34" s="10" t="s">
        <v>500</v>
      </c>
      <c r="B34" s="14">
        <v>65595</v>
      </c>
      <c r="C34" s="13"/>
      <c r="D34" s="13"/>
      <c r="E34" s="13"/>
      <c r="F34" s="71">
        <v>0.128</v>
      </c>
      <c r="G34" s="14"/>
      <c r="H34" s="14"/>
      <c r="I34" s="13"/>
      <c r="J34" s="14"/>
      <c r="K34" s="13"/>
      <c r="L34" s="13"/>
      <c r="M34" s="25"/>
      <c r="N34" s="33"/>
      <c r="O34" s="25"/>
      <c r="P34" s="25"/>
      <c r="Q34" s="47"/>
      <c r="R34" s="13"/>
      <c r="S34" s="13"/>
      <c r="T34" s="13"/>
      <c r="U34" s="13"/>
      <c r="V34" s="13"/>
      <c r="W34" s="13"/>
      <c r="X34" s="47"/>
      <c r="Y34" s="47"/>
      <c r="Z34" s="47"/>
      <c r="AA34" s="47"/>
      <c r="AB34" s="47"/>
      <c r="AC34" s="47"/>
      <c r="AD34" s="47"/>
      <c r="AE34" s="47"/>
      <c r="AF34" s="47"/>
      <c r="AG34" s="47"/>
      <c r="AH34" s="47"/>
      <c r="AI34" s="47"/>
      <c r="AJ34" s="47"/>
      <c r="AK34" s="47">
        <v>3066</v>
      </c>
      <c r="AL34" s="47">
        <v>0.00562</v>
      </c>
      <c r="AM34" s="82"/>
      <c r="AN34" s="25"/>
    </row>
    <row r="35" spans="1:40" ht="15.75">
      <c r="A35" s="10" t="s">
        <v>501</v>
      </c>
      <c r="B35" s="14">
        <v>184156</v>
      </c>
      <c r="C35" s="13"/>
      <c r="D35" s="13"/>
      <c r="E35" s="13"/>
      <c r="F35" s="71">
        <v>0.36</v>
      </c>
      <c r="G35" s="14"/>
      <c r="H35" s="14"/>
      <c r="I35" s="25"/>
      <c r="J35" s="14"/>
      <c r="K35" s="13"/>
      <c r="L35" s="25"/>
      <c r="M35" s="25"/>
      <c r="N35" s="33"/>
      <c r="O35" s="25"/>
      <c r="P35" s="25"/>
      <c r="Q35" s="47"/>
      <c r="R35" s="13"/>
      <c r="S35" s="13"/>
      <c r="T35" s="13"/>
      <c r="U35" s="13"/>
      <c r="V35" s="13"/>
      <c r="W35" s="13"/>
      <c r="X35" s="47"/>
      <c r="Y35" s="47"/>
      <c r="Z35" s="47"/>
      <c r="AA35" s="47"/>
      <c r="AB35" s="47"/>
      <c r="AC35" s="47"/>
      <c r="AD35" s="47"/>
      <c r="AE35" s="47"/>
      <c r="AF35" s="47"/>
      <c r="AG35" s="47"/>
      <c r="AH35" s="47"/>
      <c r="AI35" s="47"/>
      <c r="AJ35" s="47"/>
      <c r="AK35" s="47">
        <v>7203</v>
      </c>
      <c r="AL35" s="47">
        <v>0.01319</v>
      </c>
      <c r="AM35" s="82"/>
      <c r="AN35" s="25"/>
    </row>
    <row r="36" spans="1:40" ht="15.75">
      <c r="A36" s="10" t="s">
        <v>502</v>
      </c>
      <c r="B36" s="14">
        <v>64459</v>
      </c>
      <c r="C36" s="13"/>
      <c r="D36" s="13"/>
      <c r="E36" s="13"/>
      <c r="F36" s="71">
        <v>0.126</v>
      </c>
      <c r="G36" s="14"/>
      <c r="H36" s="14"/>
      <c r="I36" s="13"/>
      <c r="J36" s="14"/>
      <c r="K36" s="13"/>
      <c r="L36" s="13"/>
      <c r="M36" s="25"/>
      <c r="N36" s="33"/>
      <c r="O36" s="25"/>
      <c r="P36" s="25"/>
      <c r="Q36" s="47"/>
      <c r="R36" s="13"/>
      <c r="S36" s="13"/>
      <c r="T36" s="13"/>
      <c r="U36" s="13"/>
      <c r="V36" s="13"/>
      <c r="W36" s="13"/>
      <c r="X36" s="47"/>
      <c r="Y36" s="47"/>
      <c r="Z36" s="47"/>
      <c r="AA36" s="47"/>
      <c r="AB36" s="47"/>
      <c r="AC36" s="47"/>
      <c r="AD36" s="47"/>
      <c r="AE36" s="47"/>
      <c r="AF36" s="47"/>
      <c r="AG36" s="47"/>
      <c r="AH36" s="47"/>
      <c r="AI36" s="47"/>
      <c r="AJ36" s="47"/>
      <c r="AK36" s="47">
        <v>16156</v>
      </c>
      <c r="AL36" s="47">
        <v>0.02959</v>
      </c>
      <c r="AM36" s="82"/>
      <c r="AN36" s="25"/>
    </row>
    <row r="37" spans="1:40" ht="15.75">
      <c r="A37" s="10" t="s">
        <v>244</v>
      </c>
      <c r="B37" s="14">
        <v>71669</v>
      </c>
      <c r="C37" s="13"/>
      <c r="D37" s="13"/>
      <c r="E37" s="13"/>
      <c r="F37" s="71">
        <v>0.14</v>
      </c>
      <c r="G37" s="14"/>
      <c r="H37" s="14"/>
      <c r="I37" s="25"/>
      <c r="J37" s="14"/>
      <c r="K37" s="34"/>
      <c r="L37" s="25"/>
      <c r="M37" s="25"/>
      <c r="N37" s="33"/>
      <c r="O37" s="25"/>
      <c r="P37" s="25"/>
      <c r="Q37" s="47"/>
      <c r="R37" s="13"/>
      <c r="S37" s="13"/>
      <c r="T37" s="13"/>
      <c r="U37" s="13"/>
      <c r="V37" s="13"/>
      <c r="W37" s="13"/>
      <c r="X37" s="47"/>
      <c r="Y37" s="47"/>
      <c r="Z37" s="47"/>
      <c r="AA37" s="47"/>
      <c r="AB37" s="47"/>
      <c r="AC37" s="47"/>
      <c r="AD37" s="47"/>
      <c r="AE37" s="47"/>
      <c r="AF37" s="47"/>
      <c r="AG37" s="47"/>
      <c r="AH37" s="47"/>
      <c r="AI37" s="82"/>
      <c r="AJ37" s="82"/>
      <c r="AK37" s="47">
        <v>12962</v>
      </c>
      <c r="AL37" s="47">
        <v>0.02374</v>
      </c>
      <c r="AM37" s="82"/>
      <c r="AN37" s="25"/>
    </row>
    <row r="38" spans="1:40" ht="15.75">
      <c r="A38" s="10" t="s">
        <v>503</v>
      </c>
      <c r="B38" s="14">
        <v>71755</v>
      </c>
      <c r="C38" s="13"/>
      <c r="D38" s="13"/>
      <c r="E38" s="13"/>
      <c r="F38" s="71">
        <v>0.14</v>
      </c>
      <c r="G38" s="14"/>
      <c r="H38" s="14"/>
      <c r="I38" s="25"/>
      <c r="J38" s="14"/>
      <c r="K38" s="13"/>
      <c r="L38" s="13"/>
      <c r="M38" s="25"/>
      <c r="N38" s="33"/>
      <c r="O38" s="25"/>
      <c r="P38" s="25"/>
      <c r="Q38" s="47"/>
      <c r="R38" s="13"/>
      <c r="S38" s="13"/>
      <c r="T38" s="13"/>
      <c r="U38" s="13"/>
      <c r="V38" s="13"/>
      <c r="W38" s="13"/>
      <c r="X38" s="47"/>
      <c r="Y38" s="47"/>
      <c r="Z38" s="47"/>
      <c r="AA38" s="47"/>
      <c r="AB38" s="47"/>
      <c r="AC38" s="47"/>
      <c r="AD38" s="47"/>
      <c r="AE38" s="47"/>
      <c r="AF38" s="47"/>
      <c r="AG38" s="47"/>
      <c r="AH38" s="47"/>
      <c r="AI38" s="47"/>
      <c r="AJ38" s="47"/>
      <c r="AK38" s="47">
        <v>5519</v>
      </c>
      <c r="AL38" s="47">
        <v>0.01011</v>
      </c>
      <c r="AM38" s="82"/>
      <c r="AN38" s="25"/>
    </row>
    <row r="39" spans="1:40" ht="15.75">
      <c r="A39" s="10" t="s">
        <v>504</v>
      </c>
      <c r="B39" s="14">
        <v>63676</v>
      </c>
      <c r="C39" s="13"/>
      <c r="D39" s="13"/>
      <c r="E39" s="13"/>
      <c r="F39" s="71">
        <v>0.124</v>
      </c>
      <c r="G39" s="14"/>
      <c r="H39" s="14"/>
      <c r="I39" s="25">
        <v>33000</v>
      </c>
      <c r="J39" s="14"/>
      <c r="K39" s="13"/>
      <c r="L39" s="13"/>
      <c r="M39" s="25"/>
      <c r="N39" s="33"/>
      <c r="O39" s="25"/>
      <c r="P39" s="25"/>
      <c r="Q39" s="47"/>
      <c r="R39" s="13"/>
      <c r="S39" s="13"/>
      <c r="T39" s="13"/>
      <c r="U39" s="13"/>
      <c r="V39" s="13"/>
      <c r="W39" s="13"/>
      <c r="X39" s="47"/>
      <c r="Y39" s="47"/>
      <c r="Z39" s="47"/>
      <c r="AA39" s="47"/>
      <c r="AB39" s="47"/>
      <c r="AC39" s="47"/>
      <c r="AD39" s="47"/>
      <c r="AE39" s="47"/>
      <c r="AF39" s="47"/>
      <c r="AG39" s="47"/>
      <c r="AH39" s="47"/>
      <c r="AI39" s="47"/>
      <c r="AJ39" s="47"/>
      <c r="AK39" s="47">
        <v>4939</v>
      </c>
      <c r="AL39" s="47">
        <v>0.00905</v>
      </c>
      <c r="AM39" s="82"/>
      <c r="AN39" s="25"/>
    </row>
    <row r="40" spans="1:40" ht="15.75">
      <c r="A40" s="10" t="s">
        <v>506</v>
      </c>
      <c r="B40" s="14">
        <v>42360</v>
      </c>
      <c r="C40" s="13"/>
      <c r="D40" s="13"/>
      <c r="E40" s="13"/>
      <c r="F40" s="71">
        <v>0.083</v>
      </c>
      <c r="G40" s="14"/>
      <c r="H40" s="14"/>
      <c r="I40" s="25">
        <v>83000</v>
      </c>
      <c r="J40" s="14"/>
      <c r="K40" s="13"/>
      <c r="L40" s="25"/>
      <c r="M40" s="13"/>
      <c r="N40" s="33"/>
      <c r="O40" s="25"/>
      <c r="P40" s="25"/>
      <c r="Q40" s="47"/>
      <c r="R40" s="13"/>
      <c r="S40" s="13"/>
      <c r="T40" s="13"/>
      <c r="U40" s="13"/>
      <c r="V40" s="13"/>
      <c r="W40" s="13"/>
      <c r="X40" s="47"/>
      <c r="Y40" s="47"/>
      <c r="Z40" s="47"/>
      <c r="AA40" s="47"/>
      <c r="AB40" s="47"/>
      <c r="AC40" s="47"/>
      <c r="AD40" s="47"/>
      <c r="AE40" s="47"/>
      <c r="AF40" s="47"/>
      <c r="AG40" s="47"/>
      <c r="AH40" s="47"/>
      <c r="AI40" s="82"/>
      <c r="AJ40" s="82"/>
      <c r="AK40" s="47">
        <v>11131</v>
      </c>
      <c r="AL40" s="47">
        <v>0.02039</v>
      </c>
      <c r="AM40" s="82"/>
      <c r="AN40" s="25"/>
    </row>
    <row r="41" spans="1:40" ht="15.75">
      <c r="A41" s="10" t="s">
        <v>507</v>
      </c>
      <c r="B41" s="14">
        <v>49122</v>
      </c>
      <c r="C41" s="13"/>
      <c r="D41" s="13"/>
      <c r="E41" s="13"/>
      <c r="F41" s="71">
        <v>0.096</v>
      </c>
      <c r="G41" s="14"/>
      <c r="H41" s="14"/>
      <c r="I41" s="13"/>
      <c r="J41" s="14"/>
      <c r="K41" s="13"/>
      <c r="L41" s="13"/>
      <c r="M41" s="13"/>
      <c r="N41" s="33"/>
      <c r="O41" s="25"/>
      <c r="P41" s="25"/>
      <c r="Q41" s="47"/>
      <c r="R41" s="13"/>
      <c r="S41" s="13"/>
      <c r="T41" s="13"/>
      <c r="U41" s="13"/>
      <c r="V41" s="13"/>
      <c r="W41" s="13"/>
      <c r="X41" s="47"/>
      <c r="Y41" s="47"/>
      <c r="Z41" s="47"/>
      <c r="AA41" s="47"/>
      <c r="AB41" s="47"/>
      <c r="AC41" s="47"/>
      <c r="AD41" s="47"/>
      <c r="AE41" s="47"/>
      <c r="AF41" s="47"/>
      <c r="AG41" s="47"/>
      <c r="AH41" s="47"/>
      <c r="AI41" s="47"/>
      <c r="AJ41" s="47"/>
      <c r="AK41" s="47">
        <v>5598</v>
      </c>
      <c r="AL41" s="47">
        <v>0.01026</v>
      </c>
      <c r="AM41" s="82"/>
      <c r="AN41" s="25"/>
    </row>
    <row r="42" spans="1:40" ht="15.75">
      <c r="A42" s="15" t="s">
        <v>511</v>
      </c>
      <c r="B42" s="35">
        <f>SUM(B17:B41)</f>
        <v>2120364</v>
      </c>
      <c r="C42" s="36"/>
      <c r="D42" s="36"/>
      <c r="E42" s="36"/>
      <c r="F42" s="72"/>
      <c r="G42" s="35">
        <f>SUM(G17:G41)</f>
        <v>0</v>
      </c>
      <c r="H42" s="35">
        <f>SUM(H17:H41)</f>
        <v>0</v>
      </c>
      <c r="I42" s="35">
        <f>SUM(I17:I41)</f>
        <v>451100</v>
      </c>
      <c r="J42" s="35">
        <f>SUM(J17:J41)</f>
        <v>0</v>
      </c>
      <c r="K42" s="36"/>
      <c r="L42" s="35"/>
      <c r="M42" s="35">
        <f>SUM(M17:M41)</f>
        <v>0</v>
      </c>
      <c r="N42" s="35">
        <f>SUM(N17:N41)</f>
        <v>0</v>
      </c>
      <c r="O42" s="37"/>
      <c r="P42" s="35">
        <f>SUM(P17:P41)</f>
        <v>0</v>
      </c>
      <c r="Q42" s="35">
        <f>SUM(Q17:Q41)</f>
        <v>0</v>
      </c>
      <c r="R42" s="36"/>
      <c r="S42" s="36"/>
      <c r="T42" s="36"/>
      <c r="U42" s="36"/>
      <c r="V42" s="36"/>
      <c r="W42" s="35">
        <f>SUM(W17:W41)</f>
        <v>0</v>
      </c>
      <c r="X42" s="35">
        <f>SUM(X17:X41)</f>
        <v>0</v>
      </c>
      <c r="Y42" s="35">
        <f>SUM(Y17:Y41)</f>
        <v>0</v>
      </c>
      <c r="Z42" s="50"/>
      <c r="AA42" s="50"/>
      <c r="AB42" s="35">
        <f>SUM(AB17:AB41)</f>
        <v>0</v>
      </c>
      <c r="AC42" s="35">
        <f>SUM(AC17:AC41)</f>
        <v>0</v>
      </c>
      <c r="AD42" s="35"/>
      <c r="AE42" s="50"/>
      <c r="AF42" s="35">
        <f>SUM(AF17:AF41)</f>
        <v>0</v>
      </c>
      <c r="AG42" s="35"/>
      <c r="AH42" s="35">
        <f>SUM(AH17:AH41)</f>
        <v>0</v>
      </c>
      <c r="AI42" s="35">
        <f>SUM(AI17:AI41)</f>
        <v>0</v>
      </c>
      <c r="AJ42" s="50">
        <f>SUM(AJ17:AJ41)</f>
        <v>0</v>
      </c>
      <c r="AK42" s="35">
        <f>SUM(AK17:AK41)</f>
        <v>194731</v>
      </c>
      <c r="AL42" s="35"/>
      <c r="AM42" s="35">
        <f>SUM(AM17:AM41)</f>
        <v>0</v>
      </c>
      <c r="AN42" s="37">
        <f>R42+S42+T42+U42+V42+W42+X42+Y42+Z42+AA42+AE42+AB42+AC42+AD42+AH42+AF42+AI42+AJ42+AK42+AM42+AG42</f>
        <v>194731</v>
      </c>
    </row>
    <row r="43" spans="1:40" ht="15.75">
      <c r="A43" s="16" t="s">
        <v>510</v>
      </c>
      <c r="B43" s="14">
        <v>861227</v>
      </c>
      <c r="C43" s="13"/>
      <c r="D43" s="13"/>
      <c r="E43" s="13"/>
      <c r="F43" s="13">
        <v>1.682</v>
      </c>
      <c r="G43" s="14"/>
      <c r="H43" s="14"/>
      <c r="I43" s="17">
        <v>100000</v>
      </c>
      <c r="J43" s="14"/>
      <c r="K43" s="73"/>
      <c r="L43" s="17"/>
      <c r="M43" s="13"/>
      <c r="N43" s="13"/>
      <c r="O43" s="13"/>
      <c r="P43" s="13"/>
      <c r="Q43" s="35"/>
      <c r="R43" s="13"/>
      <c r="S43" s="13"/>
      <c r="T43" s="13"/>
      <c r="U43" s="13"/>
      <c r="V43" s="25"/>
      <c r="W43" s="25"/>
      <c r="X43" s="35"/>
      <c r="Y43" s="35"/>
      <c r="Z43" s="50"/>
      <c r="AA43" s="50"/>
      <c r="AB43" s="50"/>
      <c r="AC43" s="56"/>
      <c r="AD43" s="50"/>
      <c r="AE43" s="50"/>
      <c r="AF43" s="56"/>
      <c r="AG43" s="50"/>
      <c r="AH43" s="56"/>
      <c r="AI43" s="56"/>
      <c r="AJ43" s="56"/>
      <c r="AK43" s="56">
        <v>351169</v>
      </c>
      <c r="AL43" s="600">
        <v>0.64328</v>
      </c>
      <c r="AM43" s="56">
        <v>10951100</v>
      </c>
      <c r="AN43" s="37">
        <f>R43+S43+T43+U43+V43+W43+X43+Y43+Z43+AA43+AE43+AB43+AC43+AD43+AH43+AF43+AI43+AJ43+AK43+AM43+AG43</f>
        <v>11302269</v>
      </c>
    </row>
    <row r="44" spans="1:40" ht="15.75">
      <c r="A44" s="16" t="s">
        <v>508</v>
      </c>
      <c r="B44" s="14">
        <v>37465709</v>
      </c>
      <c r="C44" s="13"/>
      <c r="D44" s="13"/>
      <c r="E44" s="13"/>
      <c r="F44" s="13"/>
      <c r="G44" s="14"/>
      <c r="H44" s="14"/>
      <c r="I44" s="13"/>
      <c r="J44" s="14"/>
      <c r="K44" s="13"/>
      <c r="L44" s="13"/>
      <c r="M44" s="25"/>
      <c r="N44" s="13"/>
      <c r="O44" s="17"/>
      <c r="P44" s="17"/>
      <c r="Q44" s="48"/>
      <c r="R44" s="25">
        <v>18360700</v>
      </c>
      <c r="S44" s="17">
        <v>925000</v>
      </c>
      <c r="T44" s="17">
        <v>2939900</v>
      </c>
      <c r="U44" s="17">
        <v>1787600</v>
      </c>
      <c r="V44" s="17"/>
      <c r="W44" s="17"/>
      <c r="X44" s="48"/>
      <c r="Y44" s="48"/>
      <c r="Z44" s="48"/>
      <c r="AA44" s="48"/>
      <c r="AB44" s="48"/>
      <c r="AC44" s="48"/>
      <c r="AD44" s="48">
        <v>257600</v>
      </c>
      <c r="AE44" s="48">
        <v>40400</v>
      </c>
      <c r="AF44" s="48"/>
      <c r="AG44" s="48">
        <v>25000</v>
      </c>
      <c r="AH44" s="48">
        <v>491800</v>
      </c>
      <c r="AI44" s="48"/>
      <c r="AJ44" s="48"/>
      <c r="AK44" s="48"/>
      <c r="AL44" s="48"/>
      <c r="AM44" s="48">
        <v>3048900</v>
      </c>
      <c r="AN44" s="37">
        <f>R44+S44+T44+U44+V44+W44+X44+Y44+Z44+AA44+AE44+AB44+AC44+AD44+AH44+AF44+AI44+AJ44+AK44+AM44+AG44</f>
        <v>27876900</v>
      </c>
    </row>
    <row r="45" spans="1:40" ht="15.75">
      <c r="A45" s="18" t="s">
        <v>509</v>
      </c>
      <c r="B45" s="35">
        <f>B42+B43+B44</f>
        <v>40447300</v>
      </c>
      <c r="C45" s="36"/>
      <c r="D45" s="36"/>
      <c r="E45" s="36"/>
      <c r="F45" s="72">
        <v>5.822</v>
      </c>
      <c r="G45" s="35">
        <f>G42+G43+G44</f>
        <v>0</v>
      </c>
      <c r="H45" s="35">
        <f>H42+H43+H44</f>
        <v>0</v>
      </c>
      <c r="I45" s="35">
        <f>I42+I43+I44</f>
        <v>551100</v>
      </c>
      <c r="J45" s="35">
        <f>J42+J43+J44</f>
        <v>0</v>
      </c>
      <c r="K45" s="35"/>
      <c r="L45" s="35"/>
      <c r="M45" s="35">
        <f>M42+M43+M44</f>
        <v>0</v>
      </c>
      <c r="N45" s="35">
        <f>N42+N43+N44</f>
        <v>0</v>
      </c>
      <c r="O45" s="37"/>
      <c r="P45" s="37">
        <f aca="true" t="shared" si="0" ref="P45:AD45">P42+P43+P44</f>
        <v>0</v>
      </c>
      <c r="Q45" s="35">
        <f t="shared" si="0"/>
        <v>0</v>
      </c>
      <c r="R45" s="35">
        <f t="shared" si="0"/>
        <v>18360700</v>
      </c>
      <c r="S45" s="35">
        <f t="shared" si="0"/>
        <v>925000</v>
      </c>
      <c r="T45" s="35">
        <f t="shared" si="0"/>
        <v>2939900</v>
      </c>
      <c r="U45" s="35">
        <f t="shared" si="0"/>
        <v>1787600</v>
      </c>
      <c r="V45" s="35">
        <f t="shared" si="0"/>
        <v>0</v>
      </c>
      <c r="W45" s="35">
        <f t="shared" si="0"/>
        <v>0</v>
      </c>
      <c r="X45" s="35">
        <f t="shared" si="0"/>
        <v>0</v>
      </c>
      <c r="Y45" s="35">
        <f t="shared" si="0"/>
        <v>0</v>
      </c>
      <c r="Z45" s="35">
        <f t="shared" si="0"/>
        <v>0</v>
      </c>
      <c r="AA45" s="35">
        <f t="shared" si="0"/>
        <v>0</v>
      </c>
      <c r="AB45" s="35">
        <f t="shared" si="0"/>
        <v>0</v>
      </c>
      <c r="AC45" s="35">
        <f t="shared" si="0"/>
        <v>0</v>
      </c>
      <c r="AD45" s="35">
        <f t="shared" si="0"/>
        <v>257600</v>
      </c>
      <c r="AE45" s="50">
        <f>SUM(AE17:AE44)</f>
        <v>40400</v>
      </c>
      <c r="AF45" s="50">
        <f aca="true" t="shared" si="1" ref="AF45:AM45">AF42+AF43+AF44</f>
        <v>0</v>
      </c>
      <c r="AG45" s="50">
        <f>SUM(AG17:AG44)</f>
        <v>25000</v>
      </c>
      <c r="AH45" s="50">
        <f t="shared" si="1"/>
        <v>491800</v>
      </c>
      <c r="AI45" s="50">
        <f t="shared" si="1"/>
        <v>0</v>
      </c>
      <c r="AJ45" s="50">
        <f t="shared" si="1"/>
        <v>0</v>
      </c>
      <c r="AK45" s="50">
        <f t="shared" si="1"/>
        <v>545900</v>
      </c>
      <c r="AL45" s="601">
        <f>SUM(AL17:AL44)</f>
        <v>0.9999999999999999</v>
      </c>
      <c r="AM45" s="50">
        <f t="shared" si="1"/>
        <v>14000000</v>
      </c>
      <c r="AN45" s="37">
        <f>AN42+AN43+AN44</f>
        <v>39373900</v>
      </c>
    </row>
    <row r="46" spans="11:14" ht="15">
      <c r="K46" s="24"/>
      <c r="L46" s="24"/>
      <c r="M46" s="63"/>
      <c r="N46" s="24"/>
    </row>
    <row r="47" spans="1:20" ht="18">
      <c r="A47" s="835" t="s">
        <v>392</v>
      </c>
      <c r="B47" s="835"/>
      <c r="C47" s="835"/>
      <c r="D47" s="835"/>
      <c r="E47" s="835"/>
      <c r="F47" s="835"/>
      <c r="G47" s="835"/>
      <c r="H47" s="54"/>
      <c r="I47" s="54"/>
      <c r="J47" s="29"/>
      <c r="K47" s="24"/>
      <c r="L47" s="24"/>
      <c r="M47" s="24"/>
      <c r="N47" s="24"/>
      <c r="S47" s="810" t="s">
        <v>440</v>
      </c>
      <c r="T47" s="810"/>
    </row>
  </sheetData>
  <mergeCells count="33">
    <mergeCell ref="V5:AH5"/>
    <mergeCell ref="V6:AH6"/>
    <mergeCell ref="V7:AH7"/>
    <mergeCell ref="B11:AN11"/>
    <mergeCell ref="AD8:AH8"/>
    <mergeCell ref="I12:I13"/>
    <mergeCell ref="K15:K16"/>
    <mergeCell ref="A5:G5"/>
    <mergeCell ref="M12:M13"/>
    <mergeCell ref="J12:J13"/>
    <mergeCell ref="B12:D13"/>
    <mergeCell ref="G12:G13"/>
    <mergeCell ref="H12:H13"/>
    <mergeCell ref="C15:C16"/>
    <mergeCell ref="E13:E14"/>
    <mergeCell ref="G15:G16"/>
    <mergeCell ref="E15:E16"/>
    <mergeCell ref="B14:D14"/>
    <mergeCell ref="A47:G47"/>
    <mergeCell ref="D15:D16"/>
    <mergeCell ref="A11:A16"/>
    <mergeCell ref="B15:B16"/>
    <mergeCell ref="F12:F13"/>
    <mergeCell ref="S47:T47"/>
    <mergeCell ref="R13:R16"/>
    <mergeCell ref="M15:M16"/>
    <mergeCell ref="K12:K13"/>
    <mergeCell ref="P12:P13"/>
    <mergeCell ref="Q12:Q13"/>
    <mergeCell ref="O12:O13"/>
    <mergeCell ref="N12:N13"/>
    <mergeCell ref="R12:AN12"/>
    <mergeCell ref="AL13:AL14"/>
  </mergeCells>
  <hyperlinks>
    <hyperlink ref="A26" r:id="rId1" display="_ftnref1"/>
  </hyperlinks>
  <printOptions/>
  <pageMargins left="0.1968503937007874" right="0.1968503937007874" top="0.1968503937007874" bottom="0.1968503937007874" header="0.5118110236220472" footer="0.5118110236220472"/>
  <pageSetup horizontalDpi="600" verticalDpi="600" orientation="landscape" paperSize="9" scale="55" r:id="rId2"/>
</worksheet>
</file>

<file path=xl/worksheets/sheet5.xml><?xml version="1.0" encoding="utf-8"?>
<worksheet xmlns="http://schemas.openxmlformats.org/spreadsheetml/2006/main" xmlns:r="http://schemas.openxmlformats.org/officeDocument/2006/relationships">
  <dimension ref="A1:O18"/>
  <sheetViews>
    <sheetView showZeros="0" workbookViewId="0" topLeftCell="A1">
      <pane xSplit="2" ySplit="12" topLeftCell="G13" activePane="bottomRight" state="frozen"/>
      <selection pane="topLeft" activeCell="A1" sqref="A1"/>
      <selection pane="topRight" activeCell="C1" sqref="C1"/>
      <selection pane="bottomLeft" activeCell="A12" sqref="A12"/>
      <selection pane="bottomRight" activeCell="K9" sqref="K9:K11"/>
    </sheetView>
  </sheetViews>
  <sheetFormatPr defaultColWidth="9.00390625" defaultRowHeight="12.75"/>
  <cols>
    <col min="1" max="1" width="14.125" style="0" customWidth="1"/>
    <col min="2" max="2" width="32.25390625" style="0" customWidth="1"/>
    <col min="3" max="3" width="13.375" style="0" customWidth="1"/>
    <col min="4" max="4" width="9.875" style="0" bestFit="1" customWidth="1"/>
    <col min="5" max="5" width="9.25390625" style="0" bestFit="1" customWidth="1"/>
    <col min="6" max="6" width="9.875" style="0" bestFit="1" customWidth="1"/>
    <col min="7" max="7" width="9.25390625" style="0" bestFit="1" customWidth="1"/>
    <col min="8" max="8" width="10.625" style="0" bestFit="1" customWidth="1"/>
    <col min="9" max="9" width="9.25390625" style="0" bestFit="1" customWidth="1"/>
    <col min="10" max="10" width="10.625" style="0" bestFit="1" customWidth="1"/>
    <col min="11" max="11" width="9.875" style="0" bestFit="1" customWidth="1"/>
    <col min="12" max="12" width="10.125" style="0" bestFit="1" customWidth="1"/>
    <col min="13" max="13" width="9.25390625" style="0" bestFit="1" customWidth="1"/>
    <col min="14" max="14" width="10.125" style="0" bestFit="1" customWidth="1"/>
  </cols>
  <sheetData>
    <row r="1" spans="12:14" ht="12.75">
      <c r="L1" s="862" t="s">
        <v>342</v>
      </c>
      <c r="M1" s="862"/>
      <c r="N1" s="862"/>
    </row>
    <row r="2" spans="10:15" ht="12.75">
      <c r="J2" s="863" t="s">
        <v>384</v>
      </c>
      <c r="K2" s="863"/>
      <c r="L2" s="863"/>
      <c r="M2" s="863"/>
      <c r="N2" s="863"/>
      <c r="O2" s="863"/>
    </row>
    <row r="3" spans="11:15" ht="12.75">
      <c r="K3" s="863" t="s">
        <v>419</v>
      </c>
      <c r="L3" s="863"/>
      <c r="M3" s="863"/>
      <c r="N3" s="863"/>
      <c r="O3" s="863"/>
    </row>
    <row r="4" spans="11:15" ht="12.75">
      <c r="K4" s="602"/>
      <c r="L4" s="863" t="s">
        <v>113</v>
      </c>
      <c r="M4" s="863"/>
      <c r="N4" s="863"/>
      <c r="O4" s="602"/>
    </row>
    <row r="5" spans="1:14" ht="12.75">
      <c r="A5" s="864" t="s">
        <v>428</v>
      </c>
      <c r="B5" s="865"/>
      <c r="C5" s="865"/>
      <c r="D5" s="865"/>
      <c r="E5" s="865"/>
      <c r="F5" s="865"/>
      <c r="G5" s="865"/>
      <c r="H5" s="865"/>
      <c r="I5" s="865"/>
      <c r="J5" s="865"/>
      <c r="K5" s="865"/>
      <c r="L5" s="865"/>
      <c r="M5" s="865"/>
      <c r="N5" s="865"/>
    </row>
    <row r="6" spans="1:14" ht="12.75">
      <c r="A6" s="865"/>
      <c r="B6" s="865"/>
      <c r="C6" s="865"/>
      <c r="D6" s="865"/>
      <c r="E6" s="865"/>
      <c r="F6" s="865"/>
      <c r="G6" s="865"/>
      <c r="H6" s="865"/>
      <c r="I6" s="865"/>
      <c r="J6" s="865"/>
      <c r="K6" s="865"/>
      <c r="L6" s="865"/>
      <c r="M6" s="865"/>
      <c r="N6" s="865"/>
    </row>
    <row r="7" ht="12.75">
      <c r="N7" s="227" t="s">
        <v>343</v>
      </c>
    </row>
    <row r="8" spans="1:14" ht="12.75">
      <c r="A8" s="861" t="s">
        <v>344</v>
      </c>
      <c r="B8" s="854" t="s">
        <v>437</v>
      </c>
      <c r="C8" s="854" t="s">
        <v>345</v>
      </c>
      <c r="D8" s="854"/>
      <c r="E8" s="854"/>
      <c r="F8" s="854"/>
      <c r="G8" s="854" t="s">
        <v>346</v>
      </c>
      <c r="H8" s="854"/>
      <c r="I8" s="854"/>
      <c r="J8" s="854"/>
      <c r="K8" s="860" t="s">
        <v>347</v>
      </c>
      <c r="L8" s="854"/>
      <c r="M8" s="854"/>
      <c r="N8" s="854"/>
    </row>
    <row r="9" spans="1:14" ht="49.5" customHeight="1">
      <c r="A9" s="861"/>
      <c r="B9" s="854"/>
      <c r="C9" s="854" t="s">
        <v>516</v>
      </c>
      <c r="D9" s="854" t="s">
        <v>517</v>
      </c>
      <c r="E9" s="854"/>
      <c r="F9" s="860" t="s">
        <v>518</v>
      </c>
      <c r="G9" s="854" t="s">
        <v>516</v>
      </c>
      <c r="H9" s="854" t="s">
        <v>517</v>
      </c>
      <c r="I9" s="854"/>
      <c r="J9" s="860" t="s">
        <v>518</v>
      </c>
      <c r="K9" s="860" t="s">
        <v>516</v>
      </c>
      <c r="L9" s="860" t="s">
        <v>517</v>
      </c>
      <c r="M9" s="854"/>
      <c r="N9" s="860" t="s">
        <v>518</v>
      </c>
    </row>
    <row r="10" spans="1:14" ht="12.75">
      <c r="A10" s="861" t="s">
        <v>529</v>
      </c>
      <c r="B10" s="854" t="s">
        <v>348</v>
      </c>
      <c r="C10" s="854"/>
      <c r="D10" s="854" t="s">
        <v>35</v>
      </c>
      <c r="E10" s="854" t="s">
        <v>349</v>
      </c>
      <c r="F10" s="854"/>
      <c r="G10" s="854"/>
      <c r="H10" s="854" t="s">
        <v>35</v>
      </c>
      <c r="I10" s="854" t="s">
        <v>349</v>
      </c>
      <c r="J10" s="854"/>
      <c r="K10" s="854"/>
      <c r="L10" s="860" t="s">
        <v>35</v>
      </c>
      <c r="M10" s="860" t="s">
        <v>349</v>
      </c>
      <c r="N10" s="854"/>
    </row>
    <row r="11" spans="1:14" ht="51" customHeight="1">
      <c r="A11" s="861"/>
      <c r="B11" s="854"/>
      <c r="C11" s="854"/>
      <c r="D11" s="854"/>
      <c r="E11" s="854"/>
      <c r="F11" s="854"/>
      <c r="G11" s="854"/>
      <c r="H11" s="854"/>
      <c r="I11" s="854"/>
      <c r="J11" s="854"/>
      <c r="K11" s="854"/>
      <c r="L11" s="854"/>
      <c r="M11" s="854"/>
      <c r="N11" s="854"/>
    </row>
    <row r="12" spans="1:15" ht="12.75">
      <c r="A12" s="366">
        <v>1</v>
      </c>
      <c r="B12" s="366">
        <v>2</v>
      </c>
      <c r="C12" s="366">
        <v>3</v>
      </c>
      <c r="D12" s="366">
        <v>4</v>
      </c>
      <c r="E12" s="366">
        <v>5</v>
      </c>
      <c r="F12" s="367">
        <v>6</v>
      </c>
      <c r="G12" s="366">
        <v>7</v>
      </c>
      <c r="H12" s="366">
        <v>8</v>
      </c>
      <c r="I12" s="366">
        <v>9</v>
      </c>
      <c r="J12" s="367">
        <v>10</v>
      </c>
      <c r="K12" s="367">
        <v>11</v>
      </c>
      <c r="L12" s="367">
        <v>12</v>
      </c>
      <c r="M12" s="367">
        <v>13</v>
      </c>
      <c r="N12" s="367">
        <v>14</v>
      </c>
      <c r="O12" s="368"/>
    </row>
    <row r="13" spans="1:15" ht="49.5" customHeight="1">
      <c r="A13" s="369" t="s">
        <v>5</v>
      </c>
      <c r="B13" s="370" t="s">
        <v>530</v>
      </c>
      <c r="C13" s="489">
        <v>35000</v>
      </c>
      <c r="D13" s="489">
        <v>15000</v>
      </c>
      <c r="E13" s="372">
        <v>0</v>
      </c>
      <c r="F13" s="490">
        <f aca="true" t="shared" si="0" ref="F13:F18">C13+D13</f>
        <v>50000</v>
      </c>
      <c r="G13" s="371">
        <v>0</v>
      </c>
      <c r="H13" s="489">
        <v>-15000</v>
      </c>
      <c r="I13" s="489">
        <v>0</v>
      </c>
      <c r="J13" s="490">
        <f aca="true" t="shared" si="1" ref="J13:J18">G13+H13</f>
        <v>-15000</v>
      </c>
      <c r="K13" s="490">
        <f aca="true" t="shared" si="2" ref="K13:M18">C13+G13</f>
        <v>35000</v>
      </c>
      <c r="L13" s="373">
        <f t="shared" si="2"/>
        <v>0</v>
      </c>
      <c r="M13" s="373">
        <f t="shared" si="2"/>
        <v>0</v>
      </c>
      <c r="N13" s="490">
        <f aca="true" t="shared" si="3" ref="N13:N18">K13+L13</f>
        <v>35000</v>
      </c>
      <c r="O13" s="374"/>
    </row>
    <row r="14" spans="1:14" ht="73.5" customHeight="1">
      <c r="A14" s="375" t="s">
        <v>350</v>
      </c>
      <c r="B14" s="376" t="s">
        <v>449</v>
      </c>
      <c r="C14" s="491">
        <v>35000</v>
      </c>
      <c r="D14" s="491">
        <v>15000</v>
      </c>
      <c r="E14" s="491">
        <v>0</v>
      </c>
      <c r="F14" s="492">
        <f t="shared" si="0"/>
        <v>50000</v>
      </c>
      <c r="G14" s="377">
        <v>0</v>
      </c>
      <c r="H14" s="377">
        <v>0</v>
      </c>
      <c r="I14" s="378">
        <v>0</v>
      </c>
      <c r="J14" s="379">
        <f t="shared" si="1"/>
        <v>0</v>
      </c>
      <c r="K14" s="492">
        <f t="shared" si="2"/>
        <v>35000</v>
      </c>
      <c r="L14" s="492">
        <f t="shared" si="2"/>
        <v>15000</v>
      </c>
      <c r="M14" s="492">
        <f t="shared" si="2"/>
        <v>0</v>
      </c>
      <c r="N14" s="492">
        <f t="shared" si="3"/>
        <v>50000</v>
      </c>
    </row>
    <row r="15" spans="1:14" ht="43.5" customHeight="1">
      <c r="A15" s="380" t="s">
        <v>351</v>
      </c>
      <c r="B15" s="381" t="s">
        <v>352</v>
      </c>
      <c r="C15" s="493">
        <v>35000</v>
      </c>
      <c r="D15" s="493">
        <v>15000</v>
      </c>
      <c r="E15" s="493">
        <v>0</v>
      </c>
      <c r="F15" s="494">
        <f t="shared" si="0"/>
        <v>50000</v>
      </c>
      <c r="G15" s="382">
        <v>0</v>
      </c>
      <c r="H15" s="382">
        <v>0</v>
      </c>
      <c r="I15" s="383">
        <v>0</v>
      </c>
      <c r="J15" s="384">
        <f t="shared" si="1"/>
        <v>0</v>
      </c>
      <c r="K15" s="494">
        <f t="shared" si="2"/>
        <v>35000</v>
      </c>
      <c r="L15" s="494">
        <f t="shared" si="2"/>
        <v>15000</v>
      </c>
      <c r="M15" s="494">
        <f t="shared" si="2"/>
        <v>0</v>
      </c>
      <c r="N15" s="494">
        <f t="shared" si="3"/>
        <v>50000</v>
      </c>
    </row>
    <row r="16" spans="1:14" ht="95.25" customHeight="1">
      <c r="A16" s="375" t="s">
        <v>353</v>
      </c>
      <c r="B16" s="376" t="s">
        <v>354</v>
      </c>
      <c r="C16" s="377">
        <v>0</v>
      </c>
      <c r="D16" s="377">
        <v>0</v>
      </c>
      <c r="E16" s="378">
        <v>0</v>
      </c>
      <c r="F16" s="379">
        <f t="shared" si="0"/>
        <v>0</v>
      </c>
      <c r="G16" s="377">
        <v>0</v>
      </c>
      <c r="H16" s="491">
        <v>-15000</v>
      </c>
      <c r="I16" s="491">
        <v>0</v>
      </c>
      <c r="J16" s="492">
        <f t="shared" si="1"/>
        <v>-15000</v>
      </c>
      <c r="K16" s="492">
        <f t="shared" si="2"/>
        <v>0</v>
      </c>
      <c r="L16" s="492">
        <f t="shared" si="2"/>
        <v>-15000</v>
      </c>
      <c r="M16" s="492">
        <f t="shared" si="2"/>
        <v>0</v>
      </c>
      <c r="N16" s="492">
        <f t="shared" si="3"/>
        <v>-15000</v>
      </c>
    </row>
    <row r="17" spans="1:14" ht="61.5" customHeight="1">
      <c r="A17" s="380" t="s">
        <v>355</v>
      </c>
      <c r="B17" s="381" t="s">
        <v>356</v>
      </c>
      <c r="C17" s="382">
        <v>0</v>
      </c>
      <c r="D17" s="382">
        <v>0</v>
      </c>
      <c r="E17" s="383">
        <v>0</v>
      </c>
      <c r="F17" s="384">
        <f t="shared" si="0"/>
        <v>0</v>
      </c>
      <c r="G17" s="382">
        <v>0</v>
      </c>
      <c r="H17" s="493">
        <v>-15000</v>
      </c>
      <c r="I17" s="493">
        <v>0</v>
      </c>
      <c r="J17" s="494">
        <f t="shared" si="1"/>
        <v>-15000</v>
      </c>
      <c r="K17" s="494">
        <f t="shared" si="2"/>
        <v>0</v>
      </c>
      <c r="L17" s="494">
        <f t="shared" si="2"/>
        <v>-15000</v>
      </c>
      <c r="M17" s="494">
        <f t="shared" si="2"/>
        <v>0</v>
      </c>
      <c r="N17" s="494">
        <f t="shared" si="3"/>
        <v>-15000</v>
      </c>
    </row>
    <row r="18" spans="1:14" ht="15">
      <c r="A18" s="385" t="s">
        <v>35</v>
      </c>
      <c r="B18" s="385"/>
      <c r="C18" s="495">
        <v>35000</v>
      </c>
      <c r="D18" s="495">
        <v>15000</v>
      </c>
      <c r="E18" s="495">
        <v>0</v>
      </c>
      <c r="F18" s="495">
        <f t="shared" si="0"/>
        <v>50000</v>
      </c>
      <c r="G18" s="386">
        <v>0</v>
      </c>
      <c r="H18" s="495">
        <v>-15000</v>
      </c>
      <c r="I18" s="495">
        <v>0</v>
      </c>
      <c r="J18" s="495">
        <f t="shared" si="1"/>
        <v>-15000</v>
      </c>
      <c r="K18" s="495">
        <f t="shared" si="2"/>
        <v>35000</v>
      </c>
      <c r="L18" s="495">
        <f t="shared" si="2"/>
        <v>0</v>
      </c>
      <c r="M18" s="495">
        <f t="shared" si="2"/>
        <v>0</v>
      </c>
      <c r="N18" s="495">
        <f t="shared" si="3"/>
        <v>35000</v>
      </c>
    </row>
  </sheetData>
  <mergeCells count="27">
    <mergeCell ref="L1:N1"/>
    <mergeCell ref="J2:O2"/>
    <mergeCell ref="K3:O3"/>
    <mergeCell ref="A5:N6"/>
    <mergeCell ref="L4:N4"/>
    <mergeCell ref="A8:A9"/>
    <mergeCell ref="B8:B9"/>
    <mergeCell ref="C8:F8"/>
    <mergeCell ref="G8:J8"/>
    <mergeCell ref="K8:N8"/>
    <mergeCell ref="C9:C11"/>
    <mergeCell ref="D9:E9"/>
    <mergeCell ref="F9:F11"/>
    <mergeCell ref="G9:G11"/>
    <mergeCell ref="H9:I9"/>
    <mergeCell ref="J9:J11"/>
    <mergeCell ref="K9:K11"/>
    <mergeCell ref="L9:M9"/>
    <mergeCell ref="N9:N11"/>
    <mergeCell ref="A10:A11"/>
    <mergeCell ref="B10:B11"/>
    <mergeCell ref="D10:D11"/>
    <mergeCell ref="E10:E11"/>
    <mergeCell ref="H10:H11"/>
    <mergeCell ref="I10:I11"/>
    <mergeCell ref="L10:L11"/>
    <mergeCell ref="M10:M11"/>
  </mergeCells>
  <printOptions/>
  <pageMargins left="0.75" right="0.75" top="1" bottom="1" header="0.5" footer="0.5"/>
  <pageSetup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M37"/>
  <sheetViews>
    <sheetView zoomScale="75" zoomScaleNormal="75" workbookViewId="0" topLeftCell="A1">
      <pane xSplit="5" ySplit="8" topLeftCell="I25" activePane="bottomRight" state="frozen"/>
      <selection pane="topLeft" activeCell="A1" sqref="A1"/>
      <selection pane="topRight" activeCell="F1" sqref="F1"/>
      <selection pane="bottomLeft" activeCell="A9" sqref="A9"/>
      <selection pane="bottomRight" activeCell="I7" sqref="I7:K7"/>
    </sheetView>
  </sheetViews>
  <sheetFormatPr defaultColWidth="9.00390625" defaultRowHeight="12.75"/>
  <cols>
    <col min="1" max="1" width="22.00390625" style="0" customWidth="1"/>
    <col min="2" max="2" width="45.75390625" style="0" customWidth="1"/>
    <col min="3" max="3" width="14.75390625" style="0" hidden="1" customWidth="1"/>
    <col min="4" max="4" width="21.75390625" style="0" hidden="1" customWidth="1"/>
    <col min="5" max="5" width="14.375" style="0" hidden="1" customWidth="1"/>
    <col min="6" max="6" width="48.875" style="0" customWidth="1"/>
    <col min="7" max="7" width="17.375" style="0" hidden="1" customWidth="1"/>
    <col min="8" max="8" width="16.375" style="0" customWidth="1"/>
    <col min="10" max="10" width="28.875" style="0" customWidth="1"/>
    <col min="11" max="11" width="12.375" style="0" customWidth="1"/>
    <col min="12" max="12" width="21.625" style="0" customWidth="1"/>
  </cols>
  <sheetData>
    <row r="1" spans="10:12" ht="15.75">
      <c r="J1" s="67"/>
      <c r="K1" s="875" t="s">
        <v>417</v>
      </c>
      <c r="L1" s="875"/>
    </row>
    <row r="2" spans="6:12" ht="12" customHeight="1">
      <c r="F2" s="887"/>
      <c r="I2" s="881" t="s">
        <v>457</v>
      </c>
      <c r="J2" s="882"/>
      <c r="K2" s="882"/>
      <c r="L2" s="882"/>
    </row>
    <row r="3" spans="6:12" ht="12" customHeight="1">
      <c r="F3" s="887"/>
      <c r="J3" s="881" t="s">
        <v>418</v>
      </c>
      <c r="K3" s="881"/>
      <c r="L3" s="881"/>
    </row>
    <row r="4" spans="10:12" ht="12.75">
      <c r="J4" s="859" t="s">
        <v>337</v>
      </c>
      <c r="K4" s="859"/>
      <c r="L4" s="859"/>
    </row>
    <row r="5" spans="1:11" ht="12.75" customHeight="1">
      <c r="A5" s="876" t="s">
        <v>120</v>
      </c>
      <c r="B5" s="877"/>
      <c r="C5" s="877"/>
      <c r="D5" s="877"/>
      <c r="E5" s="877"/>
      <c r="F5" s="877"/>
      <c r="G5" s="878"/>
      <c r="H5" s="878"/>
      <c r="I5" s="878"/>
      <c r="J5" s="878"/>
      <c r="K5" s="878"/>
    </row>
    <row r="6" spans="1:11" ht="52.5" customHeight="1">
      <c r="A6" s="877"/>
      <c r="B6" s="877"/>
      <c r="C6" s="877"/>
      <c r="D6" s="877"/>
      <c r="E6" s="877"/>
      <c r="F6" s="877"/>
      <c r="G6" s="878"/>
      <c r="H6" s="878"/>
      <c r="I6" s="878"/>
      <c r="J6" s="878"/>
      <c r="K6" s="878"/>
    </row>
    <row r="7" spans="1:12" ht="48.75" customHeight="1">
      <c r="A7" s="84" t="s">
        <v>435</v>
      </c>
      <c r="B7" s="77" t="s">
        <v>437</v>
      </c>
      <c r="C7" s="83"/>
      <c r="D7" s="83"/>
      <c r="E7" s="83"/>
      <c r="F7" s="879" t="s">
        <v>516</v>
      </c>
      <c r="G7" s="880"/>
      <c r="H7" s="880"/>
      <c r="I7" s="883" t="s">
        <v>517</v>
      </c>
      <c r="J7" s="884"/>
      <c r="K7" s="885"/>
      <c r="L7" s="886" t="s">
        <v>518</v>
      </c>
    </row>
    <row r="8" spans="1:12" ht="78.75" customHeight="1">
      <c r="A8" s="88" t="s">
        <v>529</v>
      </c>
      <c r="B8" s="89" t="s">
        <v>436</v>
      </c>
      <c r="F8" s="86" t="s">
        <v>458</v>
      </c>
      <c r="G8" s="76"/>
      <c r="H8" s="87" t="s">
        <v>481</v>
      </c>
      <c r="I8" s="883" t="s">
        <v>458</v>
      </c>
      <c r="J8" s="885"/>
      <c r="K8" s="90" t="s">
        <v>481</v>
      </c>
      <c r="L8" s="886"/>
    </row>
    <row r="9" spans="1:12" s="85" customFormat="1" ht="18" customHeight="1" thickBot="1">
      <c r="A9" s="106" t="s">
        <v>6</v>
      </c>
      <c r="B9" s="107">
        <v>2</v>
      </c>
      <c r="C9" s="108"/>
      <c r="D9" s="108"/>
      <c r="E9" s="108"/>
      <c r="F9" s="109">
        <v>3</v>
      </c>
      <c r="G9" s="108"/>
      <c r="H9" s="110">
        <v>4</v>
      </c>
      <c r="I9" s="888">
        <v>5</v>
      </c>
      <c r="J9" s="889"/>
      <c r="K9" s="110">
        <v>6</v>
      </c>
      <c r="L9" s="111">
        <v>7</v>
      </c>
    </row>
    <row r="10" spans="1:12" s="580" customFormat="1" ht="36.75" customHeight="1">
      <c r="A10" s="574" t="s">
        <v>129</v>
      </c>
      <c r="B10" s="575" t="s">
        <v>475</v>
      </c>
      <c r="C10" s="576"/>
      <c r="D10" s="576"/>
      <c r="E10" s="576"/>
      <c r="F10" s="577"/>
      <c r="G10" s="576"/>
      <c r="H10" s="578">
        <f>H11+H12</f>
        <v>56000</v>
      </c>
      <c r="I10" s="892"/>
      <c r="J10" s="893"/>
      <c r="K10" s="576">
        <f>K11</f>
        <v>0</v>
      </c>
      <c r="L10" s="579">
        <f>H10+K10</f>
        <v>56000</v>
      </c>
    </row>
    <row r="11" spans="1:12" s="504" customFormat="1" ht="75" customHeight="1">
      <c r="A11" s="498" t="s">
        <v>410</v>
      </c>
      <c r="B11" s="499" t="s">
        <v>528</v>
      </c>
      <c r="C11" s="500"/>
      <c r="D11" s="500"/>
      <c r="E11" s="500"/>
      <c r="F11" s="501" t="s">
        <v>125</v>
      </c>
      <c r="G11" s="500"/>
      <c r="H11" s="502">
        <v>50000</v>
      </c>
      <c r="I11" s="894"/>
      <c r="J11" s="895"/>
      <c r="K11" s="500"/>
      <c r="L11" s="505">
        <f>H11+K11</f>
        <v>50000</v>
      </c>
    </row>
    <row r="12" spans="1:12" s="504" customFormat="1" ht="109.5" customHeight="1">
      <c r="A12" s="498" t="s">
        <v>410</v>
      </c>
      <c r="B12" s="499" t="s">
        <v>528</v>
      </c>
      <c r="C12" s="500"/>
      <c r="D12" s="500"/>
      <c r="E12" s="500"/>
      <c r="F12" s="501" t="s">
        <v>271</v>
      </c>
      <c r="G12" s="500"/>
      <c r="H12" s="502">
        <v>6000</v>
      </c>
      <c r="I12" s="894"/>
      <c r="J12" s="895"/>
      <c r="K12" s="500"/>
      <c r="L12" s="505">
        <f>H12+K12</f>
        <v>6000</v>
      </c>
    </row>
    <row r="13" spans="1:13" s="573" customFormat="1" ht="48" customHeight="1">
      <c r="A13" s="561" t="s">
        <v>130</v>
      </c>
      <c r="B13" s="566" t="s">
        <v>530</v>
      </c>
      <c r="C13" s="569"/>
      <c r="D13" s="569"/>
      <c r="E13" s="569"/>
      <c r="F13" s="557"/>
      <c r="G13" s="570"/>
      <c r="H13" s="571">
        <f>H15+H16+H18+H20+H22+H23</f>
        <v>167500</v>
      </c>
      <c r="I13" s="900"/>
      <c r="J13" s="900"/>
      <c r="K13" s="571">
        <f>K18+K19+K20+K23+K21</f>
        <v>15000</v>
      </c>
      <c r="L13" s="571">
        <f>L15+L16+L18+L20+L22+L23</f>
        <v>182500</v>
      </c>
      <c r="M13" s="572"/>
    </row>
    <row r="14" spans="1:13" s="95" customFormat="1" ht="15" customHeight="1" hidden="1">
      <c r="A14" s="96"/>
      <c r="B14" s="103"/>
      <c r="C14" s="97"/>
      <c r="D14" s="97"/>
      <c r="E14" s="97"/>
      <c r="F14" s="99"/>
      <c r="G14" s="104"/>
      <c r="H14" s="100"/>
      <c r="I14" s="896"/>
      <c r="J14" s="897"/>
      <c r="K14" s="98"/>
      <c r="L14" s="101"/>
      <c r="M14" s="94"/>
    </row>
    <row r="15" spans="1:13" s="504" customFormat="1" ht="111" customHeight="1">
      <c r="A15" s="506" t="s">
        <v>453</v>
      </c>
      <c r="B15" s="503" t="s">
        <v>340</v>
      </c>
      <c r="C15" s="507"/>
      <c r="D15" s="507"/>
      <c r="E15" s="507"/>
      <c r="F15" s="501" t="s">
        <v>314</v>
      </c>
      <c r="G15" s="500"/>
      <c r="H15" s="508">
        <v>4000</v>
      </c>
      <c r="I15" s="901"/>
      <c r="J15" s="869"/>
      <c r="K15" s="505"/>
      <c r="L15" s="509">
        <f>H15+K15</f>
        <v>4000</v>
      </c>
      <c r="M15" s="510"/>
    </row>
    <row r="16" spans="1:13" s="504" customFormat="1" ht="42.75" customHeight="1">
      <c r="A16" s="506" t="s">
        <v>407</v>
      </c>
      <c r="B16" s="503" t="s">
        <v>408</v>
      </c>
      <c r="C16" s="507"/>
      <c r="D16" s="507"/>
      <c r="E16" s="507"/>
      <c r="F16" s="501" t="s">
        <v>121</v>
      </c>
      <c r="G16" s="500"/>
      <c r="H16" s="502">
        <v>30000</v>
      </c>
      <c r="I16" s="901"/>
      <c r="J16" s="869"/>
      <c r="K16" s="505"/>
      <c r="L16" s="509">
        <f>H16+K16</f>
        <v>30000</v>
      </c>
      <c r="M16" s="510"/>
    </row>
    <row r="17" spans="1:13" s="517" customFormat="1" ht="64.5" customHeight="1" hidden="1">
      <c r="A17" s="511"/>
      <c r="B17" s="511"/>
      <c r="C17" s="512"/>
      <c r="D17" s="512"/>
      <c r="E17" s="512"/>
      <c r="F17" s="511"/>
      <c r="G17" s="513"/>
      <c r="H17" s="514"/>
      <c r="I17" s="898"/>
      <c r="J17" s="899"/>
      <c r="K17" s="515"/>
      <c r="L17" s="509"/>
      <c r="M17" s="516"/>
    </row>
    <row r="18" spans="1:13" s="523" customFormat="1" ht="42" customHeight="1">
      <c r="A18" s="518" t="s">
        <v>505</v>
      </c>
      <c r="B18" s="511" t="s">
        <v>2</v>
      </c>
      <c r="C18" s="519"/>
      <c r="D18" s="519"/>
      <c r="E18" s="519"/>
      <c r="F18" s="520" t="s">
        <v>122</v>
      </c>
      <c r="G18" s="521"/>
      <c r="H18" s="514">
        <v>20000</v>
      </c>
      <c r="I18" s="890"/>
      <c r="J18" s="891"/>
      <c r="K18" s="514"/>
      <c r="L18" s="509">
        <f>H18</f>
        <v>20000</v>
      </c>
      <c r="M18" s="522"/>
    </row>
    <row r="19" spans="1:12" s="523" customFormat="1" ht="36.75" customHeight="1" hidden="1">
      <c r="A19" s="524"/>
      <c r="B19" s="511"/>
      <c r="C19" s="524"/>
      <c r="D19" s="524"/>
      <c r="E19" s="524"/>
      <c r="F19" s="525"/>
      <c r="G19" s="526"/>
      <c r="H19" s="514"/>
      <c r="I19" s="908"/>
      <c r="J19" s="908"/>
      <c r="K19" s="527"/>
      <c r="L19" s="509">
        <f>H19</f>
        <v>0</v>
      </c>
    </row>
    <row r="20" spans="1:13" s="523" customFormat="1" ht="114" customHeight="1">
      <c r="A20" s="511">
        <v>210105</v>
      </c>
      <c r="B20" s="511" t="s">
        <v>7</v>
      </c>
      <c r="C20" s="526"/>
      <c r="D20" s="526"/>
      <c r="E20" s="526"/>
      <c r="F20" s="528" t="s">
        <v>456</v>
      </c>
      <c r="G20" s="526"/>
      <c r="H20" s="514">
        <v>13500</v>
      </c>
      <c r="I20" s="869"/>
      <c r="J20" s="869"/>
      <c r="K20" s="527"/>
      <c r="L20" s="509">
        <f>H20+K20</f>
        <v>13500</v>
      </c>
      <c r="M20" s="522"/>
    </row>
    <row r="21" spans="1:13" ht="52.5" customHeight="1" hidden="1">
      <c r="A21" s="69"/>
      <c r="B21" s="102"/>
      <c r="C21" s="26"/>
      <c r="D21" s="26"/>
      <c r="E21" s="26"/>
      <c r="F21" s="105"/>
      <c r="G21" s="26"/>
      <c r="H21" s="91"/>
      <c r="I21" s="906"/>
      <c r="J21" s="907"/>
      <c r="K21" s="101"/>
      <c r="L21" s="101">
        <f>K21</f>
        <v>0</v>
      </c>
      <c r="M21" s="31"/>
    </row>
    <row r="22" spans="1:13" s="523" customFormat="1" ht="111" customHeight="1">
      <c r="A22" s="511">
        <v>250404</v>
      </c>
      <c r="B22" s="529" t="s">
        <v>528</v>
      </c>
      <c r="C22" s="526"/>
      <c r="D22" s="526"/>
      <c r="E22" s="526"/>
      <c r="F22" s="525" t="s">
        <v>271</v>
      </c>
      <c r="G22" s="526"/>
      <c r="H22" s="514">
        <v>65000</v>
      </c>
      <c r="I22" s="869"/>
      <c r="J22" s="869"/>
      <c r="K22" s="509"/>
      <c r="L22" s="509">
        <f>H22+K22</f>
        <v>65000</v>
      </c>
      <c r="M22" s="522"/>
    </row>
    <row r="23" spans="1:13" s="523" customFormat="1" ht="74.25" customHeight="1">
      <c r="A23" s="511">
        <v>250911</v>
      </c>
      <c r="B23" s="511" t="s">
        <v>449</v>
      </c>
      <c r="C23" s="526"/>
      <c r="D23" s="526"/>
      <c r="E23" s="526"/>
      <c r="F23" s="511" t="s">
        <v>123</v>
      </c>
      <c r="G23" s="530"/>
      <c r="H23" s="514">
        <v>35000</v>
      </c>
      <c r="I23" s="867" t="s">
        <v>123</v>
      </c>
      <c r="J23" s="867"/>
      <c r="K23" s="514">
        <v>15000</v>
      </c>
      <c r="L23" s="509">
        <f>H23+K23</f>
        <v>50000</v>
      </c>
      <c r="M23" s="522"/>
    </row>
    <row r="24" spans="1:13" s="568" customFormat="1" ht="59.25" customHeight="1">
      <c r="A24" s="550" t="s">
        <v>128</v>
      </c>
      <c r="B24" s="564" t="s">
        <v>394</v>
      </c>
      <c r="C24" s="565"/>
      <c r="D24" s="565"/>
      <c r="E24" s="565"/>
      <c r="F24" s="565"/>
      <c r="G24" s="553"/>
      <c r="H24" s="557">
        <f>H25+H28</f>
        <v>45000</v>
      </c>
      <c r="I24" s="870"/>
      <c r="J24" s="870"/>
      <c r="K24" s="557">
        <f>K25</f>
        <v>0</v>
      </c>
      <c r="L24" s="557">
        <f>L25+L28</f>
        <v>45000</v>
      </c>
      <c r="M24" s="567"/>
    </row>
    <row r="25" spans="1:13" s="523" customFormat="1" ht="43.5" customHeight="1">
      <c r="A25" s="531" t="s">
        <v>454</v>
      </c>
      <c r="B25" s="511" t="s">
        <v>1</v>
      </c>
      <c r="C25" s="526"/>
      <c r="D25" s="526"/>
      <c r="E25" s="526"/>
      <c r="F25" s="511" t="s">
        <v>124</v>
      </c>
      <c r="G25" s="530"/>
      <c r="H25" s="514">
        <v>25000</v>
      </c>
      <c r="I25" s="867"/>
      <c r="J25" s="867"/>
      <c r="K25" s="514"/>
      <c r="L25" s="544">
        <f>H25+K25</f>
        <v>25000</v>
      </c>
      <c r="M25" s="522"/>
    </row>
    <row r="26" spans="1:13" s="539" customFormat="1" ht="60.75" customHeight="1" hidden="1">
      <c r="A26" s="532">
        <v>104</v>
      </c>
      <c r="B26" s="533" t="s">
        <v>474</v>
      </c>
      <c r="C26" s="534"/>
      <c r="D26" s="534"/>
      <c r="E26" s="534"/>
      <c r="F26" s="535"/>
      <c r="G26" s="536"/>
      <c r="H26" s="537">
        <f>H27</f>
        <v>0</v>
      </c>
      <c r="I26" s="868"/>
      <c r="J26" s="868"/>
      <c r="K26" s="537">
        <f>K27</f>
        <v>0</v>
      </c>
      <c r="L26" s="505">
        <f>L27</f>
        <v>0</v>
      </c>
      <c r="M26" s="538"/>
    </row>
    <row r="27" spans="3:13" s="523" customFormat="1" ht="26.25" customHeight="1" hidden="1">
      <c r="C27" s="526"/>
      <c r="D27" s="526"/>
      <c r="E27" s="526"/>
      <c r="G27" s="530"/>
      <c r="H27" s="514"/>
      <c r="I27" s="869"/>
      <c r="J27" s="869"/>
      <c r="K27" s="540"/>
      <c r="L27" s="545">
        <f>H27</f>
        <v>0</v>
      </c>
      <c r="M27" s="522"/>
    </row>
    <row r="28" spans="1:13" s="523" customFormat="1" ht="60" customHeight="1">
      <c r="A28" s="541" t="s">
        <v>28</v>
      </c>
      <c r="B28" s="529" t="s">
        <v>29</v>
      </c>
      <c r="C28" s="526"/>
      <c r="D28" s="526"/>
      <c r="E28" s="526"/>
      <c r="F28" s="525" t="s">
        <v>119</v>
      </c>
      <c r="G28" s="530"/>
      <c r="H28" s="514">
        <v>20000</v>
      </c>
      <c r="I28" s="871"/>
      <c r="J28" s="872"/>
      <c r="K28" s="540"/>
      <c r="L28" s="544">
        <f>H28+K28</f>
        <v>20000</v>
      </c>
      <c r="M28" s="522"/>
    </row>
    <row r="29" spans="1:13" s="560" customFormat="1" ht="145.5" customHeight="1">
      <c r="A29" s="561" t="s">
        <v>132</v>
      </c>
      <c r="B29" s="902" t="s">
        <v>391</v>
      </c>
      <c r="C29" s="903"/>
      <c r="D29" s="551"/>
      <c r="E29" s="551"/>
      <c r="F29" s="552"/>
      <c r="G29" s="553"/>
      <c r="H29" s="554">
        <f>H30</f>
        <v>3500</v>
      </c>
      <c r="I29" s="555"/>
      <c r="J29" s="556"/>
      <c r="K29" s="562"/>
      <c r="L29" s="563">
        <f>L30</f>
        <v>3500</v>
      </c>
      <c r="M29" s="559"/>
    </row>
    <row r="30" spans="1:13" s="523" customFormat="1" ht="63" customHeight="1">
      <c r="A30" s="524">
        <v>110104</v>
      </c>
      <c r="B30" s="529" t="s">
        <v>409</v>
      </c>
      <c r="C30" s="526"/>
      <c r="D30" s="526"/>
      <c r="E30" s="526"/>
      <c r="F30" s="525" t="s">
        <v>473</v>
      </c>
      <c r="G30" s="530"/>
      <c r="H30" s="514">
        <v>3500</v>
      </c>
      <c r="I30" s="542"/>
      <c r="J30" s="543"/>
      <c r="K30" s="540"/>
      <c r="L30" s="509">
        <f>H30+K30</f>
        <v>3500</v>
      </c>
      <c r="M30" s="522"/>
    </row>
    <row r="31" spans="1:13" s="560" customFormat="1" ht="57" customHeight="1">
      <c r="A31" s="550" t="s">
        <v>14</v>
      </c>
      <c r="B31" s="904" t="s">
        <v>12</v>
      </c>
      <c r="C31" s="905"/>
      <c r="D31" s="551"/>
      <c r="E31" s="551"/>
      <c r="F31" s="552"/>
      <c r="G31" s="553"/>
      <c r="H31" s="554">
        <f>H32</f>
        <v>0</v>
      </c>
      <c r="I31" s="555"/>
      <c r="J31" s="556"/>
      <c r="K31" s="557">
        <f>K32</f>
        <v>4500</v>
      </c>
      <c r="L31" s="558">
        <f>H31+K31</f>
        <v>4500</v>
      </c>
      <c r="M31" s="559"/>
    </row>
    <row r="32" spans="1:13" s="523" customFormat="1" ht="59.25" customHeight="1">
      <c r="A32" s="541" t="s">
        <v>339</v>
      </c>
      <c r="B32" s="529" t="s">
        <v>30</v>
      </c>
      <c r="C32" s="526"/>
      <c r="D32" s="526"/>
      <c r="E32" s="526"/>
      <c r="F32" s="525"/>
      <c r="G32" s="530"/>
      <c r="H32" s="514"/>
      <c r="I32" s="873" t="s">
        <v>393</v>
      </c>
      <c r="J32" s="874"/>
      <c r="K32" s="514">
        <v>4500</v>
      </c>
      <c r="L32" s="509">
        <f>H32+K32</f>
        <v>4500</v>
      </c>
      <c r="M32" s="522"/>
    </row>
    <row r="33" spans="1:13" ht="36" customHeight="1" hidden="1">
      <c r="A33" s="112"/>
      <c r="B33" s="102"/>
      <c r="C33" s="26"/>
      <c r="D33" s="26"/>
      <c r="E33" s="26"/>
      <c r="F33" s="68"/>
      <c r="G33" s="93"/>
      <c r="H33" s="91"/>
      <c r="I33" s="496"/>
      <c r="J33" s="497"/>
      <c r="K33" s="91"/>
      <c r="L33" s="101"/>
      <c r="M33" s="31"/>
    </row>
    <row r="34" spans="1:13" ht="27" customHeight="1" hidden="1">
      <c r="A34" s="112"/>
      <c r="B34" s="102"/>
      <c r="C34" s="26"/>
      <c r="D34" s="26"/>
      <c r="E34" s="26"/>
      <c r="F34" s="68"/>
      <c r="G34" s="93"/>
      <c r="H34" s="91"/>
      <c r="I34" s="496"/>
      <c r="J34" s="497"/>
      <c r="K34" s="91"/>
      <c r="L34" s="101"/>
      <c r="M34" s="31"/>
    </row>
    <row r="35" spans="1:12" s="584" customFormat="1" ht="60" customHeight="1">
      <c r="A35" s="581"/>
      <c r="B35" s="582" t="s">
        <v>476</v>
      </c>
      <c r="C35" s="581"/>
      <c r="D35" s="581"/>
      <c r="E35" s="581"/>
      <c r="F35" s="581"/>
      <c r="G35" s="581"/>
      <c r="H35" s="583">
        <f>H10+H13+H24+H29+H31</f>
        <v>272000</v>
      </c>
      <c r="I35" s="866"/>
      <c r="J35" s="866"/>
      <c r="K35" s="583">
        <f>K10+K13+K24+K29+K31</f>
        <v>19500</v>
      </c>
      <c r="L35" s="583">
        <f>H35+K35</f>
        <v>291500</v>
      </c>
    </row>
    <row r="36" spans="1:12" ht="12.75">
      <c r="A36" s="31"/>
      <c r="B36" s="31"/>
      <c r="F36" s="31"/>
      <c r="H36" s="31"/>
      <c r="I36" s="31"/>
      <c r="J36" s="31"/>
      <c r="K36" s="31"/>
      <c r="L36" s="31"/>
    </row>
    <row r="37" ht="12.75">
      <c r="L37" s="546"/>
    </row>
  </sheetData>
  <mergeCells count="34">
    <mergeCell ref="I22:J22"/>
    <mergeCell ref="I15:J15"/>
    <mergeCell ref="B29:C29"/>
    <mergeCell ref="B31:C31"/>
    <mergeCell ref="I21:J21"/>
    <mergeCell ref="I19:J19"/>
    <mergeCell ref="I20:J20"/>
    <mergeCell ref="I9:J9"/>
    <mergeCell ref="I18:J18"/>
    <mergeCell ref="I10:J10"/>
    <mergeCell ref="I11:J11"/>
    <mergeCell ref="I14:J14"/>
    <mergeCell ref="I17:J17"/>
    <mergeCell ref="I13:J13"/>
    <mergeCell ref="I16:J16"/>
    <mergeCell ref="I12:J12"/>
    <mergeCell ref="K1:L1"/>
    <mergeCell ref="A5:K6"/>
    <mergeCell ref="F7:H7"/>
    <mergeCell ref="J3:L3"/>
    <mergeCell ref="I2:L2"/>
    <mergeCell ref="J4:L4"/>
    <mergeCell ref="I7:K7"/>
    <mergeCell ref="L7:L8"/>
    <mergeCell ref="F2:F3"/>
    <mergeCell ref="I8:J8"/>
    <mergeCell ref="I35:J35"/>
    <mergeCell ref="I23:J23"/>
    <mergeCell ref="I26:J26"/>
    <mergeCell ref="I27:J27"/>
    <mergeCell ref="I24:J24"/>
    <mergeCell ref="I25:J25"/>
    <mergeCell ref="I28:J28"/>
    <mergeCell ref="I32:J32"/>
  </mergeCells>
  <printOptions/>
  <pageMargins left="0.3937007874015748" right="0.1968503937007874" top="0.7874015748031497" bottom="0.1968503937007874" header="0.5118110236220472" footer="0.5118110236220472"/>
  <pageSetup horizontalDpi="600" verticalDpi="600" orientation="landscape" paperSize="9" scale="65" r:id="rId1"/>
  <rowBreaks count="1" manualBreakCount="1">
    <brk id="19" max="11" man="1"/>
  </rowBreaks>
</worksheet>
</file>

<file path=xl/worksheets/sheet7.xml><?xml version="1.0" encoding="utf-8"?>
<worksheet xmlns="http://schemas.openxmlformats.org/spreadsheetml/2006/main" xmlns:r="http://schemas.openxmlformats.org/officeDocument/2006/relationships">
  <dimension ref="A1:F25"/>
  <sheetViews>
    <sheetView tabSelected="1" zoomScale="85" zoomScaleNormal="85" workbookViewId="0" topLeftCell="A1">
      <selection activeCell="C2" sqref="C2:F2"/>
    </sheetView>
  </sheetViews>
  <sheetFormatPr defaultColWidth="9.00390625" defaultRowHeight="12.75"/>
  <cols>
    <col min="1" max="1" width="15.125" style="0" customWidth="1"/>
    <col min="2" max="2" width="44.00390625" style="0" customWidth="1"/>
    <col min="3" max="3" width="28.00390625" style="0" customWidth="1"/>
    <col min="4" max="4" width="24.875" style="0" customWidth="1"/>
    <col min="5" max="5" width="18.125" style="0" customWidth="1"/>
    <col min="6" max="6" width="26.25390625" style="0" customWidth="1"/>
  </cols>
  <sheetData>
    <row r="1" spans="5:6" ht="12.75">
      <c r="E1" s="862" t="s">
        <v>284</v>
      </c>
      <c r="F1" s="862"/>
    </row>
    <row r="2" spans="3:6" ht="12.75">
      <c r="C2" s="859" t="s">
        <v>112</v>
      </c>
      <c r="D2" s="859"/>
      <c r="E2" s="859"/>
      <c r="F2" s="859"/>
    </row>
    <row r="3" spans="4:6" ht="12.75">
      <c r="D3" s="859" t="s">
        <v>420</v>
      </c>
      <c r="E3" s="859"/>
      <c r="F3" s="859"/>
    </row>
    <row r="4" spans="4:6" ht="12.75">
      <c r="D4" s="227"/>
      <c r="E4" s="859" t="s">
        <v>337</v>
      </c>
      <c r="F4" s="859"/>
    </row>
    <row r="5" spans="1:6" ht="20.25">
      <c r="A5" s="909" t="s">
        <v>91</v>
      </c>
      <c r="B5" s="910"/>
      <c r="C5" s="910"/>
      <c r="D5" s="910"/>
      <c r="E5" s="910"/>
      <c r="F5" s="910"/>
    </row>
    <row r="6" ht="12.75">
      <c r="F6" s="227" t="s">
        <v>343</v>
      </c>
    </row>
    <row r="7" spans="1:6" ht="18">
      <c r="A7" s="912" t="s">
        <v>285</v>
      </c>
      <c r="B7" s="912" t="s">
        <v>286</v>
      </c>
      <c r="C7" s="912" t="s">
        <v>516</v>
      </c>
      <c r="D7" s="912" t="s">
        <v>517</v>
      </c>
      <c r="E7" s="912"/>
      <c r="F7" s="911" t="s">
        <v>518</v>
      </c>
    </row>
    <row r="8" spans="1:6" ht="12.75">
      <c r="A8" s="912"/>
      <c r="B8" s="912"/>
      <c r="C8" s="912"/>
      <c r="D8" s="912" t="s">
        <v>518</v>
      </c>
      <c r="E8" s="912" t="s">
        <v>349</v>
      </c>
      <c r="F8" s="912"/>
    </row>
    <row r="9" spans="1:6" ht="23.25" customHeight="1">
      <c r="A9" s="912"/>
      <c r="B9" s="912"/>
      <c r="C9" s="912"/>
      <c r="D9" s="912"/>
      <c r="E9" s="912"/>
      <c r="F9" s="912"/>
    </row>
    <row r="10" spans="1:6" ht="18">
      <c r="A10" s="429">
        <v>1</v>
      </c>
      <c r="B10" s="429">
        <v>2</v>
      </c>
      <c r="C10" s="429">
        <v>3</v>
      </c>
      <c r="D10" s="429">
        <v>4</v>
      </c>
      <c r="E10" s="429">
        <v>5</v>
      </c>
      <c r="F10" s="430">
        <v>6</v>
      </c>
    </row>
    <row r="11" spans="1:6" ht="30" customHeight="1">
      <c r="A11" s="431">
        <v>200000</v>
      </c>
      <c r="B11" s="432" t="s">
        <v>287</v>
      </c>
      <c r="C11" s="433" t="s">
        <v>413</v>
      </c>
      <c r="D11" s="434">
        <v>3332400</v>
      </c>
      <c r="E11" s="434">
        <v>3332400</v>
      </c>
      <c r="F11" s="435">
        <f>C11+D11</f>
        <v>0</v>
      </c>
    </row>
    <row r="12" spans="1:6" ht="18" hidden="1">
      <c r="A12" s="431"/>
      <c r="B12" s="432"/>
      <c r="C12" s="436"/>
      <c r="D12" s="434"/>
      <c r="E12" s="434"/>
      <c r="F12" s="435"/>
    </row>
    <row r="13" spans="1:6" ht="18" hidden="1">
      <c r="A13" s="437"/>
      <c r="B13" s="438"/>
      <c r="C13" s="439"/>
      <c r="D13" s="440"/>
      <c r="E13" s="440"/>
      <c r="F13" s="441"/>
    </row>
    <row r="14" spans="1:6" ht="18" hidden="1">
      <c r="A14" s="437"/>
      <c r="B14" s="438"/>
      <c r="C14" s="439"/>
      <c r="D14" s="440"/>
      <c r="E14" s="440"/>
      <c r="F14" s="441"/>
    </row>
    <row r="15" spans="1:6" ht="46.5" customHeight="1">
      <c r="A15" s="431">
        <v>208000</v>
      </c>
      <c r="B15" s="432" t="s">
        <v>288</v>
      </c>
      <c r="C15" s="433" t="s">
        <v>413</v>
      </c>
      <c r="D15" s="434">
        <v>3332400</v>
      </c>
      <c r="E15" s="434">
        <v>3332400</v>
      </c>
      <c r="F15" s="435">
        <f aca="true" t="shared" si="0" ref="F15:F22">C15+D15</f>
        <v>0</v>
      </c>
    </row>
    <row r="16" spans="1:6" ht="24.75" customHeight="1">
      <c r="A16" s="437">
        <v>208100</v>
      </c>
      <c r="B16" s="438" t="s">
        <v>289</v>
      </c>
      <c r="C16" s="440"/>
      <c r="D16" s="440"/>
      <c r="E16" s="440"/>
      <c r="F16" s="441">
        <f t="shared" si="0"/>
        <v>0</v>
      </c>
    </row>
    <row r="17" spans="1:6" ht="79.5" customHeight="1">
      <c r="A17" s="437">
        <v>208400</v>
      </c>
      <c r="B17" s="429" t="s">
        <v>290</v>
      </c>
      <c r="C17" s="433" t="s">
        <v>413</v>
      </c>
      <c r="D17" s="434">
        <v>3332400</v>
      </c>
      <c r="E17" s="434">
        <v>3332400</v>
      </c>
      <c r="F17" s="441">
        <f t="shared" si="0"/>
        <v>0</v>
      </c>
    </row>
    <row r="18" spans="1:6" ht="36" customHeight="1">
      <c r="A18" s="431"/>
      <c r="B18" s="432" t="s">
        <v>291</v>
      </c>
      <c r="C18" s="433" t="s">
        <v>413</v>
      </c>
      <c r="D18" s="434">
        <v>3332400</v>
      </c>
      <c r="E18" s="434">
        <v>3332400</v>
      </c>
      <c r="F18" s="435">
        <f t="shared" si="0"/>
        <v>0</v>
      </c>
    </row>
    <row r="19" spans="1:6" ht="45.75" customHeight="1">
      <c r="A19" s="431">
        <v>600000</v>
      </c>
      <c r="B19" s="432" t="s">
        <v>292</v>
      </c>
      <c r="C19" s="433" t="s">
        <v>413</v>
      </c>
      <c r="D19" s="434">
        <v>3332400</v>
      </c>
      <c r="E19" s="434">
        <v>3332400</v>
      </c>
      <c r="F19" s="435">
        <f t="shared" si="0"/>
        <v>0</v>
      </c>
    </row>
    <row r="20" spans="1:6" ht="32.25" customHeight="1">
      <c r="A20" s="431">
        <v>602000</v>
      </c>
      <c r="B20" s="432" t="s">
        <v>293</v>
      </c>
      <c r="C20" s="433" t="s">
        <v>413</v>
      </c>
      <c r="D20" s="434">
        <v>3332400</v>
      </c>
      <c r="E20" s="434">
        <v>3332400</v>
      </c>
      <c r="F20" s="435">
        <f t="shared" si="0"/>
        <v>0</v>
      </c>
    </row>
    <row r="21" spans="1:6" ht="20.25" customHeight="1">
      <c r="A21" s="437">
        <v>602100</v>
      </c>
      <c r="B21" s="438" t="s">
        <v>289</v>
      </c>
      <c r="C21" s="440"/>
      <c r="D21" s="440"/>
      <c r="E21" s="440"/>
      <c r="F21" s="441">
        <f t="shared" si="0"/>
        <v>0</v>
      </c>
    </row>
    <row r="22" spans="1:6" ht="82.5" customHeight="1">
      <c r="A22" s="437">
        <v>602400</v>
      </c>
      <c r="B22" s="429" t="s">
        <v>290</v>
      </c>
      <c r="C22" s="433" t="s">
        <v>413</v>
      </c>
      <c r="D22" s="434">
        <v>3332400</v>
      </c>
      <c r="E22" s="434">
        <v>3332400</v>
      </c>
      <c r="F22" s="441">
        <f t="shared" si="0"/>
        <v>0</v>
      </c>
    </row>
    <row r="23" spans="1:6" ht="18" hidden="1">
      <c r="A23" s="431"/>
      <c r="B23" s="432"/>
      <c r="C23" s="436"/>
      <c r="D23" s="434"/>
      <c r="E23" s="434"/>
      <c r="F23" s="435"/>
    </row>
    <row r="24" spans="1:6" ht="18" hidden="1">
      <c r="A24" s="437"/>
      <c r="B24" s="438"/>
      <c r="C24" s="439"/>
      <c r="D24" s="440"/>
      <c r="E24" s="440"/>
      <c r="F24" s="441"/>
    </row>
    <row r="25" spans="1:6" ht="18">
      <c r="A25" s="913" t="s">
        <v>294</v>
      </c>
      <c r="B25" s="914"/>
      <c r="C25" s="433" t="s">
        <v>413</v>
      </c>
      <c r="D25" s="434">
        <v>3332400</v>
      </c>
      <c r="E25" s="434">
        <v>3332400</v>
      </c>
      <c r="F25" s="441">
        <f>C25+D25</f>
        <v>0</v>
      </c>
    </row>
  </sheetData>
  <mergeCells count="13">
    <mergeCell ref="F7:F9"/>
    <mergeCell ref="D8:D9"/>
    <mergeCell ref="E8:E9"/>
    <mergeCell ref="A25:B25"/>
    <mergeCell ref="A7:A9"/>
    <mergeCell ref="B7:B9"/>
    <mergeCell ref="C7:C9"/>
    <mergeCell ref="D7:E7"/>
    <mergeCell ref="E1:F1"/>
    <mergeCell ref="C2:F2"/>
    <mergeCell ref="D3:F3"/>
    <mergeCell ref="A5:F5"/>
    <mergeCell ref="E4:F4"/>
  </mergeCells>
  <printOptions/>
  <pageMargins left="0.75" right="0.75" top="1" bottom="1" header="0.5" footer="0.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G33"/>
  <sheetViews>
    <sheetView zoomScale="75" zoomScaleNormal="75" workbookViewId="0" topLeftCell="A2">
      <selection activeCell="C22" sqref="C22"/>
    </sheetView>
  </sheetViews>
  <sheetFormatPr defaultColWidth="9.00390625" defaultRowHeight="12.75"/>
  <cols>
    <col min="1" max="1" width="23.625" style="0" customWidth="1"/>
    <col min="2" max="2" width="50.375" style="0" customWidth="1"/>
    <col min="3" max="3" width="45.875" style="0" customWidth="1"/>
    <col min="4" max="4" width="12.75390625" style="0" customWidth="1"/>
    <col min="5" max="5" width="13.00390625" style="0" customWidth="1"/>
    <col min="6" max="6" width="15.00390625" style="0" customWidth="1"/>
    <col min="7" max="7" width="24.75390625" style="0" customWidth="1"/>
  </cols>
  <sheetData>
    <row r="1" spans="1:7" ht="15.75" hidden="1">
      <c r="A1" s="397"/>
      <c r="B1" s="398"/>
      <c r="C1" s="398"/>
      <c r="D1" s="398"/>
      <c r="E1" s="398"/>
      <c r="F1" s="398"/>
      <c r="G1" s="398"/>
    </row>
    <row r="2" spans="1:7" ht="15.75">
      <c r="A2" s="398"/>
      <c r="B2" s="398"/>
      <c r="C2" s="398"/>
      <c r="D2" s="398"/>
      <c r="E2" s="398"/>
      <c r="F2" s="398"/>
      <c r="G2" s="402" t="s">
        <v>333</v>
      </c>
    </row>
    <row r="3" spans="1:7" ht="15.75">
      <c r="A3" s="398"/>
      <c r="B3" s="398"/>
      <c r="C3" s="398"/>
      <c r="D3" s="398"/>
      <c r="E3" s="398"/>
      <c r="F3" s="398"/>
      <c r="G3" s="402" t="s">
        <v>383</v>
      </c>
    </row>
    <row r="4" spans="1:7" ht="15.75">
      <c r="A4" s="398"/>
      <c r="B4" s="398"/>
      <c r="C4" s="398"/>
      <c r="D4" s="398"/>
      <c r="E4" s="398"/>
      <c r="F4" s="923" t="s">
        <v>405</v>
      </c>
      <c r="G4" s="924"/>
    </row>
    <row r="5" spans="1:7" ht="15.75">
      <c r="A5" s="398"/>
      <c r="B5" s="398"/>
      <c r="C5" s="398"/>
      <c r="D5" s="398"/>
      <c r="E5" s="398"/>
      <c r="F5" s="923" t="s">
        <v>337</v>
      </c>
      <c r="G5" s="807"/>
    </row>
    <row r="6" spans="1:7" ht="18.75">
      <c r="A6" s="925" t="s">
        <v>441</v>
      </c>
      <c r="B6" s="926"/>
      <c r="C6" s="926"/>
      <c r="D6" s="926"/>
      <c r="E6" s="926"/>
      <c r="F6" s="926"/>
      <c r="G6" s="927"/>
    </row>
    <row r="7" spans="1:7" ht="15.75" hidden="1">
      <c r="A7" s="399"/>
      <c r="B7" s="398"/>
      <c r="C7" s="398"/>
      <c r="D7" s="398"/>
      <c r="E7" s="398"/>
      <c r="F7" s="398"/>
      <c r="G7" s="398"/>
    </row>
    <row r="8" spans="1:7" ht="15.75" hidden="1">
      <c r="A8" s="399"/>
      <c r="B8" s="398"/>
      <c r="C8" s="398"/>
      <c r="D8" s="398"/>
      <c r="E8" s="398"/>
      <c r="F8" s="398"/>
      <c r="G8" s="398"/>
    </row>
    <row r="9" spans="1:7" ht="9" customHeight="1">
      <c r="A9" s="399"/>
      <c r="B9" s="398"/>
      <c r="C9" s="398"/>
      <c r="D9" s="398"/>
      <c r="E9" s="398"/>
      <c r="F9" s="398"/>
      <c r="G9" s="398"/>
    </row>
    <row r="10" spans="1:7" ht="15.75">
      <c r="A10" s="398"/>
      <c r="B10" s="398"/>
      <c r="C10" s="398"/>
      <c r="D10" s="398"/>
      <c r="E10" s="398"/>
      <c r="F10" s="398"/>
      <c r="G10" s="400" t="s">
        <v>8</v>
      </c>
    </row>
    <row r="11" spans="1:7" ht="72.75" customHeight="1">
      <c r="A11" s="401" t="s">
        <v>435</v>
      </c>
      <c r="B11" s="84" t="s">
        <v>437</v>
      </c>
      <c r="C11" s="928" t="s">
        <v>219</v>
      </c>
      <c r="D11" s="928" t="s">
        <v>220</v>
      </c>
      <c r="E11" s="928" t="s">
        <v>221</v>
      </c>
      <c r="F11" s="928" t="s">
        <v>222</v>
      </c>
      <c r="G11" s="929" t="s">
        <v>223</v>
      </c>
    </row>
    <row r="12" spans="1:7" ht="58.5" customHeight="1">
      <c r="A12" s="388" t="s">
        <v>529</v>
      </c>
      <c r="B12" s="423" t="s">
        <v>224</v>
      </c>
      <c r="C12" s="928"/>
      <c r="D12" s="928"/>
      <c r="E12" s="928"/>
      <c r="F12" s="928"/>
      <c r="G12" s="930"/>
    </row>
    <row r="13" spans="1:7" ht="12.75" hidden="1">
      <c r="A13" s="920" t="s">
        <v>5</v>
      </c>
      <c r="B13" s="921" t="s">
        <v>225</v>
      </c>
      <c r="C13" s="915"/>
      <c r="D13" s="915"/>
      <c r="E13" s="915"/>
      <c r="F13" s="915"/>
      <c r="G13" s="916">
        <f>G16+G17+G15</f>
        <v>0</v>
      </c>
    </row>
    <row r="14" spans="1:7" ht="9" customHeight="1" hidden="1">
      <c r="A14" s="920"/>
      <c r="B14" s="922"/>
      <c r="C14" s="915"/>
      <c r="D14" s="915"/>
      <c r="E14" s="915"/>
      <c r="F14" s="915"/>
      <c r="G14" s="915"/>
    </row>
    <row r="15" spans="1:7" s="420" customFormat="1" ht="22.5" customHeight="1" hidden="1">
      <c r="A15" s="419" t="s">
        <v>80</v>
      </c>
      <c r="B15" s="424" t="s">
        <v>81</v>
      </c>
      <c r="C15" s="421" t="s">
        <v>227</v>
      </c>
      <c r="D15" s="421"/>
      <c r="E15" s="421"/>
      <c r="F15" s="421"/>
      <c r="G15" s="425"/>
    </row>
    <row r="16" spans="1:7" ht="78" customHeight="1" hidden="1">
      <c r="A16" s="84">
        <v>150101</v>
      </c>
      <c r="B16" s="84" t="s">
        <v>247</v>
      </c>
      <c r="C16" s="388" t="s">
        <v>226</v>
      </c>
      <c r="D16" s="389"/>
      <c r="E16" s="388"/>
      <c r="F16" s="388"/>
      <c r="G16" s="390"/>
    </row>
    <row r="17" spans="1:7" ht="22.5" customHeight="1" hidden="1">
      <c r="A17" s="388">
        <v>250404</v>
      </c>
      <c r="B17" s="388" t="s">
        <v>528</v>
      </c>
      <c r="C17" s="388" t="s">
        <v>227</v>
      </c>
      <c r="D17" s="388"/>
      <c r="E17" s="388"/>
      <c r="F17" s="388"/>
      <c r="G17" s="390"/>
    </row>
    <row r="18" spans="1:7" s="594" customFormat="1" ht="20.25" customHeight="1">
      <c r="A18" s="547">
        <v>10</v>
      </c>
      <c r="B18" s="547" t="s">
        <v>327</v>
      </c>
      <c r="C18" s="595"/>
      <c r="D18" s="547"/>
      <c r="E18" s="547"/>
      <c r="F18" s="547"/>
      <c r="G18" s="593">
        <f>G19+G20+G22+G23</f>
        <v>3276900</v>
      </c>
    </row>
    <row r="19" spans="1:7" s="398" customFormat="1" ht="20.25" customHeight="1">
      <c r="A19" s="488" t="s">
        <v>60</v>
      </c>
      <c r="B19" s="589" t="s">
        <v>61</v>
      </c>
      <c r="C19" s="426" t="s">
        <v>227</v>
      </c>
      <c r="D19" s="585"/>
      <c r="E19" s="585"/>
      <c r="F19" s="585"/>
      <c r="G19" s="586">
        <v>510000</v>
      </c>
    </row>
    <row r="20" spans="1:7" s="590" customFormat="1" ht="27" customHeight="1">
      <c r="A20" s="488" t="s">
        <v>68</v>
      </c>
      <c r="B20" s="589" t="s">
        <v>422</v>
      </c>
      <c r="C20" s="426" t="s">
        <v>227</v>
      </c>
      <c r="D20" s="426"/>
      <c r="E20" s="426"/>
      <c r="F20" s="426"/>
      <c r="G20" s="422">
        <v>8000</v>
      </c>
    </row>
    <row r="21" spans="1:7" s="398" customFormat="1" ht="53.25" customHeight="1" hidden="1">
      <c r="A21" s="84">
        <v>150101</v>
      </c>
      <c r="B21" s="84" t="s">
        <v>247</v>
      </c>
      <c r="C21" s="388" t="s">
        <v>228</v>
      </c>
      <c r="D21" s="388"/>
      <c r="E21" s="388"/>
      <c r="F21" s="388"/>
      <c r="G21" s="390"/>
    </row>
    <row r="22" spans="1:7" s="398" customFormat="1" ht="53.25" customHeight="1">
      <c r="A22" s="84">
        <v>150101</v>
      </c>
      <c r="B22" s="596" t="s">
        <v>247</v>
      </c>
      <c r="C22" s="597" t="s">
        <v>424</v>
      </c>
      <c r="D22" s="388"/>
      <c r="E22" s="388"/>
      <c r="F22" s="388"/>
      <c r="G22" s="390">
        <v>2281900</v>
      </c>
    </row>
    <row r="23" spans="1:7" s="398" customFormat="1" ht="53.25" customHeight="1">
      <c r="A23" s="84">
        <v>150101</v>
      </c>
      <c r="B23" s="596" t="s">
        <v>247</v>
      </c>
      <c r="C23" s="591" t="s">
        <v>421</v>
      </c>
      <c r="D23" s="388"/>
      <c r="E23" s="388"/>
      <c r="F23" s="388"/>
      <c r="G23" s="390">
        <v>477000</v>
      </c>
    </row>
    <row r="24" spans="1:7" s="594" customFormat="1" ht="63" customHeight="1">
      <c r="A24" s="592">
        <v>24</v>
      </c>
      <c r="B24" s="592" t="s">
        <v>423</v>
      </c>
      <c r="C24" s="547"/>
      <c r="D24" s="547"/>
      <c r="E24" s="547"/>
      <c r="F24" s="547"/>
      <c r="G24" s="593">
        <f>G25+G26+G27</f>
        <v>35500</v>
      </c>
    </row>
    <row r="25" spans="1:7" s="398" customFormat="1" ht="24.75" customHeight="1">
      <c r="A25" s="84">
        <v>110201</v>
      </c>
      <c r="B25" s="596" t="s">
        <v>217</v>
      </c>
      <c r="C25" s="426" t="s">
        <v>227</v>
      </c>
      <c r="D25" s="388"/>
      <c r="E25" s="388"/>
      <c r="F25" s="388"/>
      <c r="G25" s="390">
        <v>2000</v>
      </c>
    </row>
    <row r="26" spans="1:7" s="398" customFormat="1" ht="24.75" customHeight="1">
      <c r="A26" s="84">
        <v>110204</v>
      </c>
      <c r="B26" s="596" t="s">
        <v>332</v>
      </c>
      <c r="C26" s="426" t="s">
        <v>227</v>
      </c>
      <c r="D26" s="388"/>
      <c r="E26" s="388"/>
      <c r="F26" s="388"/>
      <c r="G26" s="390">
        <v>30000</v>
      </c>
    </row>
    <row r="27" spans="1:7" s="398" customFormat="1" ht="30" customHeight="1">
      <c r="A27" s="84">
        <v>110502</v>
      </c>
      <c r="B27" s="596" t="s">
        <v>236</v>
      </c>
      <c r="C27" s="426" t="s">
        <v>227</v>
      </c>
      <c r="D27" s="388"/>
      <c r="E27" s="388"/>
      <c r="F27" s="388"/>
      <c r="G27" s="390">
        <v>3500</v>
      </c>
    </row>
    <row r="28" spans="1:7" s="76" customFormat="1" ht="30" customHeight="1">
      <c r="A28" s="598" t="s">
        <v>128</v>
      </c>
      <c r="B28" s="592" t="s">
        <v>229</v>
      </c>
      <c r="C28" s="592"/>
      <c r="D28" s="592"/>
      <c r="E28" s="592"/>
      <c r="F28" s="592"/>
      <c r="G28" s="593">
        <f>G30</f>
        <v>20000</v>
      </c>
    </row>
    <row r="29" spans="1:7" ht="36" customHeight="1" hidden="1">
      <c r="A29" s="393"/>
      <c r="B29" s="394"/>
      <c r="C29" s="394"/>
      <c r="D29" s="394"/>
      <c r="E29" s="394"/>
      <c r="F29" s="394"/>
      <c r="G29" s="392"/>
    </row>
    <row r="30" spans="1:7" s="523" customFormat="1" ht="97.5" customHeight="1">
      <c r="A30" s="587" t="s">
        <v>100</v>
      </c>
      <c r="B30" s="423" t="s">
        <v>230</v>
      </c>
      <c r="C30" s="423" t="s">
        <v>227</v>
      </c>
      <c r="D30" s="387"/>
      <c r="E30" s="387"/>
      <c r="F30" s="387"/>
      <c r="G30" s="588">
        <v>20000</v>
      </c>
    </row>
    <row r="31" spans="1:7" s="427" customFormat="1" ht="107.25" customHeight="1" hidden="1">
      <c r="A31" s="393" t="s">
        <v>19</v>
      </c>
      <c r="B31" s="394" t="s">
        <v>391</v>
      </c>
      <c r="C31" s="394"/>
      <c r="D31" s="391"/>
      <c r="E31" s="391"/>
      <c r="F31" s="391"/>
      <c r="G31" s="392">
        <f>G32</f>
        <v>0</v>
      </c>
    </row>
    <row r="32" spans="1:7" ht="32.25" customHeight="1" hidden="1">
      <c r="A32" s="88" t="s">
        <v>218</v>
      </c>
      <c r="B32" s="84" t="s">
        <v>232</v>
      </c>
      <c r="C32" s="426" t="s">
        <v>227</v>
      </c>
      <c r="D32" s="388"/>
      <c r="E32" s="388"/>
      <c r="F32" s="388"/>
      <c r="G32" s="390"/>
    </row>
    <row r="33" spans="1:7" ht="23.25" customHeight="1">
      <c r="A33" s="917" t="s">
        <v>231</v>
      </c>
      <c r="B33" s="918"/>
      <c r="C33" s="919"/>
      <c r="D33" s="395"/>
      <c r="E33" s="396"/>
      <c r="F33" s="396"/>
      <c r="G33" s="395">
        <f>G28+G24+G18</f>
        <v>3332400</v>
      </c>
    </row>
  </sheetData>
  <mergeCells count="16">
    <mergeCell ref="F4:G4"/>
    <mergeCell ref="A6:G6"/>
    <mergeCell ref="C11:C12"/>
    <mergeCell ref="D11:D12"/>
    <mergeCell ref="E11:E12"/>
    <mergeCell ref="F11:F12"/>
    <mergeCell ref="G11:G12"/>
    <mergeCell ref="F5:G5"/>
    <mergeCell ref="E13:E14"/>
    <mergeCell ref="F13:F14"/>
    <mergeCell ref="G13:G14"/>
    <mergeCell ref="A33:C33"/>
    <mergeCell ref="A13:A14"/>
    <mergeCell ref="B13:B14"/>
    <mergeCell ref="C13:C14"/>
    <mergeCell ref="D13:D14"/>
  </mergeCells>
  <printOptions/>
  <pageMargins left="0.3937007874015748" right="0.3937007874015748" top="0.984251968503937" bottom="0.1968503937007874" header="0.5118110236220472" footer="0.511811023622047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Геннадий</dc:creator>
  <cp:keywords/>
  <dc:description/>
  <cp:lastModifiedBy>_____</cp:lastModifiedBy>
  <cp:lastPrinted>2012-01-11T11:44:40Z</cp:lastPrinted>
  <dcterms:created xsi:type="dcterms:W3CDTF">2001-12-28T07:52:39Z</dcterms:created>
  <dcterms:modified xsi:type="dcterms:W3CDTF">2012-01-11T11:44:55Z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