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1325" windowHeight="10470" tabRatio="609" activeTab="3"/>
  </bookViews>
  <sheets>
    <sheet name="Дод.1" sheetId="1" r:id="rId1"/>
    <sheet name="Дод.2" sheetId="2" r:id="rId2"/>
    <sheet name="Дод.3" sheetId="3" r:id="rId3"/>
    <sheet name="Дод.3.1" sheetId="4" r:id="rId4"/>
    <sheet name="Дод.4" sheetId="5" r:id="rId5"/>
    <sheet name="Дод.5" sheetId="6" r:id="rId6"/>
    <sheet name="Дод.6" sheetId="7" r:id="rId7"/>
    <sheet name="Дод.7" sheetId="8" r:id="rId8"/>
    <sheet name="Дод.8" sheetId="9" r:id="rId9"/>
  </sheets>
  <externalReferences>
    <externalReference r:id="rId12"/>
  </externalReferences>
  <definedNames>
    <definedName name="_ftn2" localSheetId="0">'Дод.1'!$A$66</definedName>
    <definedName name="_ftnref2" localSheetId="0">'Дод.1'!#REF!</definedName>
    <definedName name="_xlnm.Print_Titles" localSheetId="0">'Дод.1'!$8:$10</definedName>
    <definedName name="_xlnm.Print_Titles" localSheetId="1">'Дод.2'!$8:$16</definedName>
    <definedName name="_xlnm.Print_Titles" localSheetId="2">'Дод.3'!$10:$13</definedName>
    <definedName name="_xlnm.Print_Titles" localSheetId="3">'Дод.3.1'!$11:$14</definedName>
    <definedName name="_xlnm.Print_Titles" localSheetId="6">'Дод.6'!$10:$12</definedName>
    <definedName name="_xlnm.Print_Area" localSheetId="0">'Дод.1'!$A$1:$F$54</definedName>
    <definedName name="_xlnm.Print_Area" localSheetId="1">'Дод.2'!$A$1:$N$197</definedName>
    <definedName name="_xlnm.Print_Area" localSheetId="2">'Дод.3'!$A$1:$O$184</definedName>
    <definedName name="_xlnm.Print_Area" localSheetId="3">'Дод.3.1'!$A$1:$V$200</definedName>
    <definedName name="_xlnm.Print_Area" localSheetId="5">'Дод.5'!$A$1:$N$21</definedName>
    <definedName name="_xlnm.Print_Area" localSheetId="6">'Дод.6'!$A$1:$L$42</definedName>
  </definedNames>
  <calcPr fullCalcOnLoad="1"/>
</workbook>
</file>

<file path=xl/sharedStrings.xml><?xml version="1.0" encoding="utf-8"?>
<sst xmlns="http://schemas.openxmlformats.org/spreadsheetml/2006/main" count="1227" uniqueCount="710">
  <si>
    <t>Поповнення статутного фонду комунального підприємства "Чайка"</t>
  </si>
  <si>
    <t>Капітальні видатки</t>
  </si>
  <si>
    <t>Інша субвенція з обласного бюджету на покращення надання соціальних послуг найуразливішим верствам населення</t>
  </si>
  <si>
    <t>Централізовані бухгалтерії обласних, міських,районних відділів освіти</t>
  </si>
  <si>
    <t>Робочий проект реконструкції приміщення навчально-виховного комплексу в с.Дігтярівка</t>
  </si>
  <si>
    <t xml:space="preserve">Реконструкція даху та приміщення  Гремяцької ЗОШ I-III cт. Новгород-Сіверського району </t>
  </si>
  <si>
    <t>Орган з питань культури і туризму (Управління (головне управління) культури обласної (Київської,Севастопольської) державноїадміністрації, відділ культури і туризму районної державної адміністрації виконавчого органу місцевої влади)</t>
  </si>
  <si>
    <t>104</t>
  </si>
  <si>
    <t>Всього бюджет розвитку:</t>
  </si>
  <si>
    <t>від 31 січня 2014 року</t>
  </si>
  <si>
    <t>Джерела фінансування районного бюджету на 2014 рік</t>
  </si>
  <si>
    <t>Районна програма фінансової підтримки діяльності Новгород-Сіверської районної організації Української спілки ветеранів Афганістану (воїнів-інтнрнаціоналістів) на 2014 рік</t>
  </si>
  <si>
    <t>Програма надання пільг хворим  з хронічною нирковою недостатністю, що отримують програмний гемодіаліз в обласній лікарні та проживають в районі на 2014 рік</t>
  </si>
  <si>
    <t>Програма охорони земель Новгород-Сіверського району на 2014-2020 роки</t>
  </si>
  <si>
    <t>Районна програма розвитку малого і середнього підприємництва на 2013-2014 роки</t>
  </si>
  <si>
    <t>Районна програма "Мала преса" на 2013-15 рр.</t>
  </si>
  <si>
    <t>Програма передачі нетелей багатодітним сім'ям, які проживають у сільській місцевості Новгород-Сіверського району на 2012-2015 роки</t>
  </si>
  <si>
    <t>Програма підтримки діяльності Новгород-Сіверської районної організації ветеранів України на 2012-14 роки</t>
  </si>
  <si>
    <t>Районна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на 2011-2016 роки</t>
  </si>
  <si>
    <t>Перелік державних та регіональних програм, які фінансуються за рахунок коштів  районного бюджету  Новгород-Сіверского району у  2014 році</t>
  </si>
  <si>
    <t>Додаток 3-1 до рішення районної ради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</si>
  <si>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катастрофипо реалізації регіональних програм відпочінку та оздоровлення діте</t>
  </si>
  <si>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військовослужбовцям СБУ, пріцівникам міліції,особам начальницького складу податкової міліції,рядового і начальницького складу кримінально-виконавчої системи,батькам та членам сімей військовослужбовців,які загинули(померли)або пропали безвісті під час проходження військової служби, на житлово-комунальні послуги</t>
  </si>
  <si>
    <t xml:space="preserve">                                                                                                </t>
  </si>
  <si>
    <t>090205</t>
  </si>
  <si>
    <t>090206</t>
  </si>
  <si>
    <t>Інші пільги ветеранам військової лужби,ОВС,державної пожежної охорони,вдовам(вдівцям) померлих(загиблих)ветеранів військової служби,ОВС і державної пожежної охорони,особам,звільненим з військової служби, які стали інвалідами під час проходження військової служби</t>
  </si>
  <si>
    <t>090207</t>
  </si>
  <si>
    <t xml:space="preserve">Пільги громадянам, які постраждали внаслідок Чорнобильської катастрофи,дружинам (чоловікам) та дітям померлих громадян, смерть яких пов'язана з Чорнобильською катастрофою, на житлово-комунальні послуги </t>
  </si>
  <si>
    <t>090208</t>
  </si>
  <si>
    <t xml:space="preserve">                                Додаток 4 до рішення районної ради</t>
  </si>
  <si>
    <r>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t>
    </r>
    <r>
      <rPr>
        <b/>
        <sz val="44"/>
        <color indexed="8"/>
        <rFont val="Times New Roman"/>
        <family val="1"/>
      </rPr>
      <t>на придбання твердого палива</t>
    </r>
  </si>
  <si>
    <t>Пільги громадянам,які постраждали внаслідок Чорнобильської катастрофи, дружинам (чоловікам) та опікунам(на час опікунства)дітей померлих громадян,смерть яких пов'язана з Чорнобильською катастрофою,на придбання твердого палива</t>
  </si>
  <si>
    <t>090209</t>
  </si>
  <si>
    <t>Інші пільги громадянам, які постраждали внаслідок Чорнобильської катастрофи,дружинам (чоловікам) та опікунам( на час опікунства) дітей померлих громадян, смерть яких пов'язана з Чорнобильською катастрофою</t>
  </si>
  <si>
    <t>090210</t>
  </si>
  <si>
    <t>Районна Програма підтримки індивідуального житлового будівництва на селі "Власний дім" на 2012-2015 роки</t>
  </si>
  <si>
    <t xml:space="preserve">Інша субвенція з обласного бюджету надання пільг на медичне обслуговування громадян, які постраждали внаслідок Чорнобильської катастрофи </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</si>
  <si>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t>
  </si>
  <si>
    <t>Обласний бюджет</t>
  </si>
  <si>
    <t>субвенція загального фонду на проведення видатків, що враховуються при визначенні обсягу міжбюджетних трансфертів, з районного бюджету обласному бюджету Чернігівської області для надання реабілітаційних послуг дітям-інвалідам в обласному Центрі соціальної реабілітації дітей-інвалідів</t>
  </si>
  <si>
    <t xml:space="preserve">                                від  31 січня 2014 року </t>
  </si>
  <si>
    <t xml:space="preserve">                               "Про районний бюджет на 2014 рік"</t>
  </si>
  <si>
    <t xml:space="preserve">Пільги  пенсіонерам з числа спеціалістів із захисту рослин,передбачені частиною четвертою статті 20 Закону України "Про захистрослин", громадянам, 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</si>
  <si>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090211</t>
  </si>
  <si>
    <t>15</t>
  </si>
  <si>
    <t>01</t>
  </si>
  <si>
    <t>03</t>
  </si>
  <si>
    <t>10</t>
  </si>
  <si>
    <t xml:space="preserve">Пільги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</si>
  <si>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090212</t>
  </si>
  <si>
    <t>160903</t>
  </si>
  <si>
    <t>Програми в гаузі сільськогогосподарства, лісовогогосподарства,рибальства та мисливства</t>
  </si>
  <si>
    <t>Програма забезпеченості діяльності комунальної установи "Районний трудовий архів" Новгород-Сіверської районної ради на 2013-15 роки</t>
  </si>
  <si>
    <t>Програма надання матеріальної допомоги громадянам Новгород-Сіверського району, які перебувають у скрутному матеріальному становищі у 2013-2015 роках</t>
  </si>
  <si>
    <t>Програми в гаузі сільського господарства, лісового господарства, рибальства та мисливства</t>
  </si>
  <si>
    <t>Пільги на надання пільг на медичне обслуговування громадян, які постраждали внаслідок Чорнобильської катастрофи(пільгове зубопротезування та придбання ліків за пільговими рецептами)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</si>
  <si>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</si>
  <si>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</si>
  <si>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</si>
  <si>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</si>
  <si>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</si>
  <si>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</si>
  <si>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 xml:space="preserve">Допомога  сім’ям з дітьми </t>
  </si>
  <si>
    <t>090302</t>
  </si>
  <si>
    <t>Допомога у зв’язку з вагітністю та пологами</t>
  </si>
  <si>
    <t>090303</t>
  </si>
  <si>
    <t>Допомога на догляд за дитиною віком до 3 років  незастрахованим матерям</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</si>
  <si>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</si>
  <si>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</si>
  <si>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</si>
  <si>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</si>
  <si>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</si>
  <si>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</si>
  <si>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</si>
  <si>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</si>
  <si>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</si>
  <si>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</si>
  <si>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</si>
  <si>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 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</si>
  <si>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</si>
  <si>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</si>
  <si>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</si>
  <si>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</si>
  <si>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090417</t>
  </si>
  <si>
    <t>Витрати на поховання учасників бойових дій та інвалідів війни</t>
  </si>
  <si>
    <t>Інші програми соціального захисту неповнолітніх</t>
  </si>
  <si>
    <t>О90601</t>
  </si>
  <si>
    <t>Будинки-інтернати для малолітніх інвалідів</t>
  </si>
  <si>
    <t>Притулки для неповнолітніх</t>
  </si>
  <si>
    <t>О90802</t>
  </si>
  <si>
    <t>Будинки-інтернати для престарілих і інвалідів системи соціального захисту</t>
  </si>
  <si>
    <t>091100</t>
  </si>
  <si>
    <t>Соціальні програми у галузі сім"ї,жінок ,молоді і дітей"</t>
  </si>
  <si>
    <t xml:space="preserve">Заходи по реалізації регіональних програм відпочинку та оздоровлення </t>
  </si>
  <si>
    <t>091101</t>
  </si>
  <si>
    <t>Утримання центрів соціальних служб для сім'ї,дітей та молоді</t>
  </si>
  <si>
    <t>091102</t>
  </si>
  <si>
    <t>Програми і заходи центрів соціальних служб для сім'ї,дітей та молоді</t>
  </si>
  <si>
    <t>О91104</t>
  </si>
  <si>
    <t>Соціальні програми і заходи державних органів у справах жінок</t>
  </si>
  <si>
    <t>О91105</t>
  </si>
  <si>
    <t>Утримання клубів підлітків за місцем проживання</t>
  </si>
  <si>
    <t>О91106</t>
  </si>
  <si>
    <t>О91107</t>
  </si>
  <si>
    <t xml:space="preserve">Соціальні програми і заходи державних органів у справах сім’ї </t>
  </si>
  <si>
    <t>Будівництво житла та об’єктів інфраструктури для кримськотатарського народу та осіб інших національностей, які повертаються в Україну</t>
  </si>
  <si>
    <t>О91203</t>
  </si>
  <si>
    <t>Навчання та трудове влаштування інвалідів</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</si>
  <si>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</si>
  <si>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</si>
  <si>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</si>
  <si>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</si>
  <si>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</si>
  <si>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091108</t>
  </si>
  <si>
    <t>Інша субвенція з обласного бюджету на фінансування заходів програми передачі нетелей багатодітним сім'ям, які проживають у сільській місцевості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</si>
  <si>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катастрофипо реалізації регіональних програм відпочінку та оздоровлення дітей</t>
  </si>
  <si>
    <t>091204</t>
  </si>
  <si>
    <t>Територіальні центри і відділення соціальної допомоги на дому</t>
  </si>
  <si>
    <t>О91207</t>
  </si>
  <si>
    <t>Районна програма на 2013-2015 роки із забезпечення житлом дітей-сиріт, дітей, позбавлених батьківського піклування, та осіб з їх числа</t>
  </si>
  <si>
    <t>Житлове будівництво та придбання житла для окремих категорій населення</t>
  </si>
  <si>
    <t xml:space="preserve">091104                  091107            </t>
  </si>
  <si>
    <t>Соціальні програми  і заходи державних органів з питань забезпечення рівних прав та можливостей жінок і чоловіків; соціальні програми і заходи державних органів у справах сім'ї</t>
  </si>
  <si>
    <t>Пільги, що надаються населенню (крім ветеранів війни та праці)  по оплаті житлово-комунальних послуг і природного газу</t>
  </si>
  <si>
    <t>Центри по нарахуванню та виплаті пенсій, допомог</t>
  </si>
  <si>
    <t>Житлово-комунальне господарство</t>
  </si>
  <si>
    <t>Житлово-експлуатаційне господарство</t>
  </si>
  <si>
    <t>Капітальний ремонт житлового фонду місцевих органів влади</t>
  </si>
  <si>
    <t xml:space="preserve">Благоустрій міст, сіл, селищ </t>
  </si>
  <si>
    <t>091205</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</si>
  <si>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</si>
  <si>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091300</t>
  </si>
  <si>
    <t>Державна соціальна допомога інвалідам з дитинства та дітям інвалідами</t>
  </si>
  <si>
    <t>100000</t>
  </si>
  <si>
    <t>100602</t>
  </si>
  <si>
    <t xml:space="preserve">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відповідно </t>
  </si>
  <si>
    <t xml:space="preserve"> Культура і мистецтво</t>
  </si>
  <si>
    <t>110103</t>
  </si>
  <si>
    <t>Філармонії,музичні колективи і ансамблі та інші мистецькі заклади та заходи</t>
  </si>
  <si>
    <t>110104</t>
  </si>
  <si>
    <t>Видатки на заходи ,передбачені державними і місцевими програмами розвитку культури і мистецтва</t>
  </si>
  <si>
    <t>110201</t>
  </si>
  <si>
    <t>Бібліотеки</t>
  </si>
  <si>
    <t>110204</t>
  </si>
  <si>
    <t>Палаці і будинки культури,клуби та інші заклади клубного типу</t>
  </si>
  <si>
    <t>110205</t>
  </si>
  <si>
    <t>Школи естетичного виховання дітей</t>
  </si>
  <si>
    <t>110502</t>
  </si>
  <si>
    <t>Інші культурно-освітні заклади та заходи</t>
  </si>
  <si>
    <t xml:space="preserve"> Засоби масової інформації</t>
  </si>
  <si>
    <t xml:space="preserve">Періодичні видання, (газети та журнали) </t>
  </si>
  <si>
    <t>Книговидання</t>
  </si>
  <si>
    <t>Фізична культура і спорт</t>
  </si>
  <si>
    <t>Проведення навчально-тренувальних зборів і змагань</t>
  </si>
  <si>
    <t>Надходження від відшкодування втрат від лісогосподарського тв сільськогосподарського виробництва</t>
  </si>
  <si>
    <t>21.Печенюгівська</t>
  </si>
  <si>
    <t>Утримання та навчально-тренувальна робота дитячо-юнацьких спортивних шкіл</t>
  </si>
  <si>
    <t>Будівництво</t>
  </si>
  <si>
    <t>Капітальні вкладення</t>
  </si>
  <si>
    <t>Сільське і лісове господарство, рибне господарство та мисливство</t>
  </si>
  <si>
    <t xml:space="preserve">Регулювання цін на послуги місцевого автотранспорту </t>
  </si>
  <si>
    <t>Компенсаційні виплати на пільговий проїзд автомобільним транспортом окремим категоріям громадян</t>
  </si>
  <si>
    <t>Компенсаційні виплати на пільговий проїзд залізничним транспортом окремим категоріям громадян</t>
  </si>
  <si>
    <t>Інші послуги,пов'язані з економічною діяльністю</t>
  </si>
  <si>
    <t>Внески органів влади АРК та органів місцевого самоврядуквання у статутні фонди суб'єктів підприємницької діяльності</t>
  </si>
  <si>
    <t>Запобігання та ліквідація надзвичайних ситуацій та наслідків стихійного лиха</t>
  </si>
  <si>
    <t>Охорона та раціональне використання природних ресурсів</t>
  </si>
  <si>
    <t>Ліквідація іншого забруднення навколишнього природного середовища</t>
  </si>
  <si>
    <t>Інша діяльність у сфері охорони навкюсередов.</t>
  </si>
  <si>
    <t>Видатки на попередження та ліквідацію надзвичайних ситуацій та наслідків стихійного лиха</t>
  </si>
  <si>
    <t xml:space="preserve">Заходи з організації рятування на водах        </t>
  </si>
  <si>
    <t>7618200</t>
  </si>
  <si>
    <t>Дотація вирівнювання,що передаються з районних та міських (міст Києва і Севастополя,міст республіканського і обласного значення)бюджетів  до міських (міст районного значення),селищних,сільських та районних у містах бюджетів</t>
  </si>
  <si>
    <t>Обслуговування боргу місцевих бюджетів</t>
  </si>
  <si>
    <t>Обслуговування внутрішнього боргу</t>
  </si>
  <si>
    <t>Обслуговування зовнішнього боргу</t>
  </si>
  <si>
    <t xml:space="preserve">Видатки, не віднесені до основних груп </t>
  </si>
  <si>
    <t>Резервний фонд</t>
  </si>
  <si>
    <t>Проведення  виборів народних депутатів Верховної Ради АРК,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</si>
  <si>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</si>
  <si>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Дотація вирівнювання, що передається з районних та міських (міст Києва і Севастополя, міст республіканського та  обласного значення)   бюджетів до  міських  (міст районного значення), селищних, сільських  та районних у  містах бюджетів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</si>
  <si>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</si>
  <si>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ЄТС</t>
  </si>
  <si>
    <t>Інші додаткові дотації</t>
  </si>
  <si>
    <t xml:space="preserve">Додаткова дотація з держ. бюджету на забезпечення  видатків на оплату праці працівників бюджетних установ у зв'язку із наближенням запровадження ЄТС розрядів і коефіцієнтів у повному обсязі </t>
  </si>
  <si>
    <t xml:space="preserve">Субвенція з держ.бюджету місцевим бюджетам на будівництво і придбання житла військовослужбовцям та особам рядового іначальницького складу,звільненим у запас або відставку за станом здоров'я,віком,вислугою років та у зв'язку із скороченнямштатів,які перебувають на квартирному обліку за місцем проживання,членам сімей з числа цих осіб,які загинули під час виконання ними службових обов'язків, а також учасникам бойових дій в Афганістані та воєн.конфл.у заруб.країнах </t>
  </si>
  <si>
    <t>Показники міжбюджетних трансфертів між  районним бюджетом та іншими бюджетами на 2014 рік</t>
  </si>
  <si>
    <t>виплату допомоги сім'ям з дітьми, малозабезпеченим сім'ям, інвалідам з дитинства, дітям-інвалідам та тимчасової державної допомоги дітям</t>
  </si>
  <si>
    <t>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</si>
  <si>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</si>
  <si>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Інша субвенція з обласного бюджету для забезпечення лікування хворих на цукровий та нецукровий діабет</t>
  </si>
  <si>
    <t>Субвенція з державного бюджету місцевим бюджетам на заходи з енергозбереження, у т.ч.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t>
  </si>
  <si>
    <t>Субвенція, з держ. бюджетумісцевим бюджетам на виконання інвестиційних проектів,спрямованих на соціально- економіч. розвиток регіонів, виконання заходів з попередження аварій і запобігання техногенним катастрофам у ЖКГ та на інших аварійних об'єктах комунальної власності і на виконання інвестиц. проектів, у т.ч. на кап. ремонт сільських шкіл, на розвиток та реконструкцію централізов. систем водопостачання та водовідведення, на впровадження заходів, спрямованих на зменшення витрат по виробництву, передачі та споживання теплової енергії</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</si>
  <si>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t>
  </si>
  <si>
    <t>Інші субвенції</t>
  </si>
  <si>
    <t>Субвенції</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</si>
  <si>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</si>
  <si>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на проведення видатків місцевих бюджетів, що враховуються при визначенні обсягу міжбюджетних трансфертів</t>
  </si>
  <si>
    <t>ВСЬОГО ВИДАТКІВ</t>
  </si>
  <si>
    <t>Код</t>
  </si>
  <si>
    <t>Назва</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</si>
  <si>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</si>
  <si>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</si>
  <si>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</si>
  <si>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</si>
  <si>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</si>
  <si>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</si>
  <si>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</si>
  <si>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</si>
  <si>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 xml:space="preserve">Код  типової  відомчої  класифікації видатків </t>
  </si>
  <si>
    <t>Назва  головного розпорядника  коштів</t>
  </si>
  <si>
    <t xml:space="preserve">         споживання</t>
  </si>
  <si>
    <t xml:space="preserve">      розвитку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</si>
  <si>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</si>
  <si>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</si>
  <si>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оплата   праці</t>
  </si>
  <si>
    <t xml:space="preserve"> комунальні послуги  та енергоносії</t>
  </si>
  <si>
    <t xml:space="preserve">  комунальні послуги  та енергоносії</t>
  </si>
  <si>
    <t xml:space="preserve">з них             капітальні видатки за рахунок коштів, що передаються із загального фонду до бюджету розвитку(спеціального фонду) </t>
  </si>
  <si>
    <t>13=3+6</t>
  </si>
  <si>
    <t xml:space="preserve">Інші видатки на соціальний захист населення  </t>
  </si>
  <si>
    <t>Видатки, не віднесені до основних груп</t>
  </si>
  <si>
    <t xml:space="preserve">Інші видатки  </t>
  </si>
  <si>
    <t>Охорона здоров'я</t>
  </si>
  <si>
    <t xml:space="preserve">Інші заходи по охороні здоров"я  </t>
  </si>
  <si>
    <t xml:space="preserve">Забезпечення централізованих заходів з лікування хворих на цукровий та нецукровий діабет </t>
  </si>
  <si>
    <t>Соціальні програми у галузі сім'ї, жінок, молоді і дітей</t>
  </si>
  <si>
    <t>Утримання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</si>
  <si>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</si>
  <si>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</si>
  <si>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</si>
  <si>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</si>
  <si>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Погашення заборгованості з різниці в тарифах на теплову енргію, що вироблялася,транпортувалася та постачалася населенню, яка виникла в зв'язку з невідповідністю фактичної вартості теплової енргії тарифам, що затверджувалися або погоджувалися</t>
  </si>
  <si>
    <t>110000</t>
  </si>
  <si>
    <t>Культура і мистецтво</t>
  </si>
  <si>
    <t>"Філармонії,музичні колективи і ансамблі та інші мистецькі заклади та заходи"</t>
  </si>
  <si>
    <t>Редакція газети</t>
  </si>
  <si>
    <t>Засоби масової інформації</t>
  </si>
  <si>
    <t>Утримання апарату управління громадських організацій(ФСТ "Колос")</t>
  </si>
  <si>
    <t>Районний відділ освіти</t>
  </si>
  <si>
    <t>Методична освіта, інші заходи у сфері народної освіти</t>
  </si>
  <si>
    <t>Групи централізованого господаського обслуговування</t>
  </si>
  <si>
    <t>Утримання та навчально-тренувальна   робота дитячо-юнацьких спортивних шкіл</t>
  </si>
  <si>
    <t>Управління праці та соцзахисту населення Н-Сіверської РДА</t>
  </si>
  <si>
    <t>Інші послуги, пов'язані із економічною діяльністю</t>
  </si>
  <si>
    <t>Податки на доходи, податки на прибуток, податки на збільшення ринкової вартості</t>
  </si>
  <si>
    <t>Додаткова дотація з державного бюджету на покращення надання соціальних послуг найуразливішим верствам населення</t>
  </si>
  <si>
    <t>Внески органів влади АРК та органів місцевого самоврядування у статутні фонди суб'єктів підприємницької діяльності</t>
  </si>
  <si>
    <t>Програма відшкодування з районного бюджету депутатам районної ради витрат, пов'язаних з депутатською діяльністю на 2012-2015 роки</t>
  </si>
  <si>
    <t>Субвенція  з державного бюджету місцевим бюджетам на будівництво,реконструкцію,ремонт та утримання вулиць і доріг комунальної власності у населених пунктах</t>
  </si>
  <si>
    <t>Додаток 1 до рішення районної ради</t>
  </si>
  <si>
    <t>Додаток 3-1 до рішення районної ради від 31 січня 2014 року "Про районний бюджет на 2014 рік"</t>
  </si>
  <si>
    <t>"Розподіл видатків районного бюджету на 2014 рік за головними розпорядниками коштів у розрізі бюджетних програм"</t>
  </si>
  <si>
    <t>Субвенція  з державного бюджету місцевим бюджетам на здійснення заходів щодо соціального розвитку окремих територій</t>
  </si>
  <si>
    <t>Субвенція з державного бюджету місцевим бюджетам на будівництво,реконструкцію,ремонт та утримання вулиць і доріг комунальної власності у населених пунктах</t>
  </si>
  <si>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утриманні,на придбання твердого палива</t>
  </si>
  <si>
    <t>160101</t>
  </si>
  <si>
    <t>Інші програми соціального захисту дітей</t>
  </si>
  <si>
    <t xml:space="preserve">Пільги громадянам, які постраждали внаслідок Чорнобильської катастрофи,дружинам (чоловікам) та опікунам(на час опікунства)дітей померлих громадян, смерть яких пов'язана з Чорнобильською катастрофою, на житлово-комунальні послуги </t>
  </si>
  <si>
    <t>грн.</t>
  </si>
  <si>
    <t>у т.ч. бюджет розвитку</t>
  </si>
  <si>
    <t>Інші пільги громадянам, які постраждали внаслідок Чорнобильської катастрофи,дружинам (чоловікам) та опікунам(на час опікунства)дітей померлих громадян, смерть якиїх пов'зана з Чорнобильською катастрофою</t>
  </si>
  <si>
    <t>Районна Програма "Молодь Новгород-Сіверщини на період до 2015 року"</t>
  </si>
  <si>
    <t xml:space="preserve">Пільги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</si>
  <si>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"Про районний бюжет на 2014 рік"</t>
  </si>
  <si>
    <t xml:space="preserve">Пільги пенсіонерам з числа спеціалістів із захисту рослин,передбачені частиною четвертоюстатті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</si>
  <si>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Пільги на  медичне обслуговування громадян, які постраждали внаслідок Чорнобильської катастрофи</t>
  </si>
  <si>
    <t>Пільги багатодітним сім'ям на придбання твердого палива таскрапленого газу</t>
  </si>
  <si>
    <t>Допомога сім’ям з дітьми</t>
  </si>
  <si>
    <t>Допомога на догляд за дитиною віком до 3-х років  незастрахованим матерям</t>
  </si>
  <si>
    <t>Одноразова допомога при народженні дитини</t>
  </si>
  <si>
    <t>Інша субвенція з обласного бюджету на виконання доручень виборців депутатами обласної ради</t>
  </si>
  <si>
    <t>Видатки напроведення робіт, пов'язаних із будівництвом, реконнструкцією, ремонтом та утриманням автомобільних доріг</t>
  </si>
  <si>
    <t xml:space="preserve">  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</si>
  <si>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</si>
  <si>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Витрати на поховання учасників бойових дій</t>
  </si>
  <si>
    <t>Виплати грошової компенсації фізичним особам,які надають соціальні послуги громадянам похилого віку, інвалідам, дітям-інвалідам,хворим,які не здатні до самообслуговування і потребують сторонньої допомоги</t>
  </si>
  <si>
    <t>Транспорт, дорожнє господарство, зв'язок, телекомунікації та інформатика</t>
  </si>
  <si>
    <t>Компенсаційні виплати за пільговий проїзд автомобільним транспортом окремих категорій громадян</t>
  </si>
  <si>
    <t>Компенсаційні виплати за пільговий проїздзалізничним транспортом окремих категорій громадян</t>
  </si>
  <si>
    <t>Відділ культури і туризму</t>
  </si>
  <si>
    <t>Видатки на заходи,передбачені державними і місцевими програмами розвитку культури і мистецтва</t>
  </si>
  <si>
    <t>Державна інспекція екології</t>
  </si>
  <si>
    <t xml:space="preserve">від 31 січня 2014 року </t>
  </si>
  <si>
    <t xml:space="preserve"> "Про районний бюджет на 2014 рік"</t>
  </si>
  <si>
    <t>Доходи районного бюджету на 2014 рік</t>
  </si>
  <si>
    <t>Субвенція з державного бюджету місцевим бюджетам на виплату допомоги сім'ям з дітьми, молозабезпеченим сім'ям та інвалідам з дитинства , дітям-інвалідам та тимчасової державної допомоги дітям</t>
  </si>
  <si>
    <t xml:space="preserve">Субв.з державного бюджету місцевим бюджетам на надання пільг та житлових субсидій населенню на оплату електроенергії,природного газу, послуг тепло-водопостачання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 </t>
  </si>
  <si>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</si>
  <si>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 з держбюджету місцевим бюджетам на надання  пільг та житл-х суб-й нас-ню на придб-ня тв-го та рідкого пічного побут.палива скрапл.газу</t>
  </si>
  <si>
    <t>Субвенція на утримання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</si>
  <si>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Інша субвенція з обласного бюджету на поховання учасників бойових дій та інвалідів війни</t>
  </si>
  <si>
    <t>Сільське  і лісове господарство, рибне господарство та мисливство</t>
  </si>
  <si>
    <t>Фінансове управління райдержадміністрації</t>
  </si>
  <si>
    <t xml:space="preserve">Дотація вирівнювання, що передаються з районних та міських (міст Києва і Севастополя, міст республіканського і обласного значення) бюджетів до міських (міст районного значення), селищних, сільських та районних у містах бюджетів </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</si>
  <si>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</si>
  <si>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забезпечення виплат, пов'язаних із підвищенням рівня оплати праці працівникам бюджетної сфери, в тому числі на підвищення посадового окладу працівника першого тарифного розряду ЄТС</t>
  </si>
  <si>
    <t xml:space="preserve">Інші додаткові дотації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</si>
  <si>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зчисла депутатів відповіднихрад, що потребуютьпрацевлаштування в зв'язку із закінченням строку</t>
  </si>
  <si>
    <t xml:space="preserve">Інші субвенції </t>
  </si>
  <si>
    <t>Субвенція з державного бюджету місцевим бюджетам на проведення виборів депутатів Верховної ради,місцевих рад та сільських,міських голів</t>
  </si>
  <si>
    <t>ВСЬОГО  ВИДАТКІВ</t>
  </si>
  <si>
    <t xml:space="preserve">                                                                                                                                             </t>
  </si>
  <si>
    <t xml:space="preserve"> тттттттттттттттттт</t>
  </si>
  <si>
    <t xml:space="preserve">Орган з питань культури і туризму(Управління(головне управління)культури і туризму обласної (Київської, Севастопольської)державної адміністрації, відділ культури і туризму районної державної адміністрації,виконавчого органу місцевої ради) </t>
  </si>
  <si>
    <t>Голова районної ради</t>
  </si>
  <si>
    <t>Управління праці та соціального захисту населення Н-Сіверської РДА</t>
  </si>
  <si>
    <t>Додаток 5</t>
  </si>
  <si>
    <t>Код  типової відомчої класифікації видатків місцевих бюджетів</t>
  </si>
  <si>
    <t>Надання кредитів</t>
  </si>
  <si>
    <t>Повернення кредитів</t>
  </si>
  <si>
    <t>Кредитування - всього</t>
  </si>
  <si>
    <t>Найменвання коду тимчасової класифікації видатків та кредитування місцевих бюджетів</t>
  </si>
  <si>
    <t>250911</t>
  </si>
  <si>
    <t>4113</t>
  </si>
  <si>
    <t>Надання інших внутрішніх кредитів</t>
  </si>
  <si>
    <t>250912</t>
  </si>
  <si>
    <t>Повернення коштів, наданих для кредитування індивідуальних сільських забудовників</t>
  </si>
  <si>
    <t>4123</t>
  </si>
  <si>
    <t>Повернення інших внутрішніх кредитів</t>
  </si>
  <si>
    <t>в тому числі :                                                                                                                                                                       фіксований податок на доходи фізичних осіб від зайняття підприємницькою діяльністю</t>
  </si>
  <si>
    <t>Податок на прибуток підприємств та фінансових установ комун. власності</t>
  </si>
  <si>
    <t>Дотація вирівнювання, що одержуються з державного бюджету</t>
  </si>
  <si>
    <t>Субвенції всього</t>
  </si>
  <si>
    <t>Інші  надходження</t>
  </si>
  <si>
    <t xml:space="preserve"> </t>
  </si>
  <si>
    <t xml:space="preserve">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</si>
  <si>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</si>
  <si>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Інша субвенція із сільських бюджетів</t>
  </si>
  <si>
    <t>120201</t>
  </si>
  <si>
    <t>Періодичні видання (газети та журнали)</t>
  </si>
  <si>
    <t>Додаток 2</t>
  </si>
  <si>
    <t>до рішення районної ради</t>
  </si>
  <si>
    <t>Додаток 3</t>
  </si>
  <si>
    <t>(грн)</t>
  </si>
  <si>
    <t>Додаток 6</t>
  </si>
  <si>
    <t>Додаток 7</t>
  </si>
  <si>
    <t>250404</t>
  </si>
  <si>
    <t xml:space="preserve">Інша додаткова дотація </t>
  </si>
  <si>
    <t>надання пільг та житлових субсидій населенню на придбання твердого та рідкого пічного побутового палива і скрапленого газу</t>
  </si>
  <si>
    <t>Додаткова дотація з державногобюджету на вирівнювання фінансової забезпеченості місцевих бюджетів</t>
  </si>
  <si>
    <t xml:space="preserve"> проведення виборів депутатів Верховної Ради Автономної Республіки Крим, місцевих рад та сільських, селищних, міських голів</t>
  </si>
  <si>
    <t xml:space="preserve"> надання центрами соціальних служб для сім'ї, дітей та молоді соціальних послуг ін'єкційним споживачам наркотиків та членам їх сімей</t>
  </si>
  <si>
    <t>Код типової відомчої класифікації видатків місцевих бюджетів</t>
  </si>
  <si>
    <t>Найменування коду тимчасової класифікації видатків та кредитування місцевих бюджетів</t>
  </si>
  <si>
    <t>Назва головного розпорядника коштів</t>
  </si>
  <si>
    <t>Інша субвенція з обласного бюджету на надання пільг на медичне обслуговування громадян, які постраждали внаслідок Чорнобильської катастрофи</t>
  </si>
  <si>
    <t>На будівництво газопроводів-відводів та газифікацію населених пунктів,у першу чергу сільських,на 2006 рік (спеціальний фонд)</t>
  </si>
  <si>
    <t>В.Є.Душин</t>
  </si>
  <si>
    <t>Субвенція з державного бюджету місцевим бюджетам на соціально-економічний розвиток регіонів</t>
  </si>
  <si>
    <t>Субвенція з державного бюджету місцевим бюджетам на будівництво газопроводів-відводів та газифікацію населених пунктів, насамперед сільських</t>
  </si>
  <si>
    <t>Субвенція з державного бюджету місцевим бюджетам на погашення заборгованості минулих років з різниці в тарифах на теплову енергію</t>
  </si>
  <si>
    <t>Субвенція  (за видами)</t>
  </si>
  <si>
    <t>Надання державного пільгового кредиту індивідуальним сільським забудовникам</t>
  </si>
  <si>
    <t>Додаткова дотація на вирівнювання фінансової забезпеченності</t>
  </si>
  <si>
    <t>Інша дотація</t>
  </si>
  <si>
    <t>090802</t>
  </si>
  <si>
    <t>091209</t>
  </si>
  <si>
    <t>Утримання апарату управління громадських фізкультурно-спортивних організацій(ФСТ "Колос")</t>
  </si>
  <si>
    <t>Районна рада</t>
  </si>
  <si>
    <t xml:space="preserve">Програма створення і використання матеріальних резервів для запобігання, ліквідації надзвичайних ситуацій техногенного і природного характеру та їх наслідків у Новгород-Сіверському районі на 2011-2015 роки </t>
  </si>
  <si>
    <t>Найменування програми</t>
  </si>
  <si>
    <t xml:space="preserve">Додаткова  дотація з державного бюджету на зменшення фактичної диспропорції через нерівномірність мережі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</si>
  <si>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</si>
  <si>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 xml:space="preserve">Інша субвенція з обласного бюджету для забезпечення лікування хворих на цукровий та нецукровий діабет  </t>
  </si>
  <si>
    <t>Реєстраційний збір за проведення державної реєстрації юридичних осіб та фізичних осіб - підприємців</t>
  </si>
  <si>
    <t>в т.ч. бюджет розвитку</t>
  </si>
  <si>
    <t>Кошти, одержані із загального фонду бюджету до бюджету розвитку (спеціального фонду)</t>
  </si>
  <si>
    <t>Неподаткові надходження</t>
  </si>
  <si>
    <t>Інша субвенція з обласного бюджету на поховання учасників бойових дій</t>
  </si>
  <si>
    <t>Інша субвенція з районного бюджету на фінансування нневідкладних робіт з ліквідації аварійної ситуації</t>
  </si>
  <si>
    <t>Орган з питань культури і туризму (Відділ культури і туризму райдержадміністрації)</t>
  </si>
  <si>
    <t>Н-Сіверська районна рада</t>
  </si>
  <si>
    <t>Разом видатків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</si>
  <si>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</si>
  <si>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КПКВК місцевих бюджетів    (7 знаків групування: за ГРК,відповідн.вик.,програма/підпрограма)</t>
  </si>
  <si>
    <t>0100000</t>
  </si>
  <si>
    <t>0110000</t>
  </si>
  <si>
    <t>0110060</t>
  </si>
  <si>
    <t>Організаційне, інформативно-аналітичне та матеріально-технічне забезпечення діяльності районної ради</t>
  </si>
  <si>
    <t>0118600</t>
  </si>
  <si>
    <t>0118603</t>
  </si>
  <si>
    <t>Забезпеченості діяльності комунальної установи "Районний трудовий архів" Новгород-Сіверської районної ради на 2013-15 роки</t>
  </si>
  <si>
    <t>0118602</t>
  </si>
  <si>
    <t>Відшкодування з районного бюджету депутатам районної ради витрат, пов'язаних з депутатською діяльністю на 2012-2015 роки</t>
  </si>
  <si>
    <t>0118601</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</si>
  <si>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</si>
  <si>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0300000</t>
  </si>
  <si>
    <t>0310000</t>
  </si>
  <si>
    <t>0312000</t>
  </si>
  <si>
    <t>Охорона здоров"я</t>
  </si>
  <si>
    <t>0312010</t>
  </si>
  <si>
    <t>Багатопрофільна стаціонарна медична допомога населенню</t>
  </si>
  <si>
    <t>0312180</t>
  </si>
  <si>
    <t>080800</t>
  </si>
  <si>
    <t>Центри первинної ( медико-санітарної) допомоги</t>
  </si>
  <si>
    <t>0312260</t>
  </si>
  <si>
    <t>0313000</t>
  </si>
  <si>
    <t>0313401</t>
  </si>
  <si>
    <t>0313112</t>
  </si>
  <si>
    <t>Заходи державної політики з питань дітей та їх соціального захисту</t>
  </si>
  <si>
    <t>0313131</t>
  </si>
  <si>
    <t>Центри соціальних служб для сім'ї, дітей та молоді</t>
  </si>
  <si>
    <t>0313132</t>
  </si>
  <si>
    <t>0313140</t>
  </si>
  <si>
    <t>Заходи державної політики з питань молоді</t>
  </si>
  <si>
    <t>0313133</t>
  </si>
  <si>
    <t>Заходи державної політики із забезпечення рівних прав та можливостей жінок і чоловіків</t>
  </si>
  <si>
    <t>0313134</t>
  </si>
  <si>
    <t>Заходи державної політики з питань сім'ї</t>
  </si>
  <si>
    <t>0317200</t>
  </si>
  <si>
    <t>0317212</t>
  </si>
  <si>
    <t xml:space="preserve">Підтримка періодичних видань(газет та журналів) </t>
  </si>
  <si>
    <t>0315000</t>
  </si>
  <si>
    <t>0315011</t>
  </si>
  <si>
    <t>Проведення навчально-тренувальних зборів і змагань з олімпійських видів спорту</t>
  </si>
  <si>
    <t>0316300</t>
  </si>
  <si>
    <t>0316324</t>
  </si>
  <si>
    <t>Будівництво та придбання житла для окремих категорій населення</t>
  </si>
  <si>
    <t>0317400</t>
  </si>
  <si>
    <t>0317440</t>
  </si>
  <si>
    <t>Сприяння розвитку малого і середнього підприємництва</t>
  </si>
  <si>
    <t>0317800</t>
  </si>
  <si>
    <t>0317810</t>
  </si>
  <si>
    <t>1000000</t>
  </si>
  <si>
    <t>1010000</t>
  </si>
  <si>
    <t>1011000</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</si>
  <si>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</si>
  <si>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</si>
  <si>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1011100</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</si>
  <si>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</si>
  <si>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</si>
  <si>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</si>
  <si>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</si>
  <si>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</si>
  <si>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</si>
  <si>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господаського обслуговування</t>
  </si>
  <si>
    <t>1011210</t>
  </si>
  <si>
    <t>Утримання інших закладів освіти</t>
  </si>
  <si>
    <t>1011260</t>
  </si>
  <si>
    <t>Надання допомоги дітям-сиротам та дітям, позбавленим батьківського піклування, яким виповнюється 18 років</t>
  </si>
  <si>
    <t>1013160</t>
  </si>
  <si>
    <t>1015000</t>
  </si>
  <si>
    <t>1015022</t>
  </si>
  <si>
    <t>1016300</t>
  </si>
  <si>
    <t>1016310</t>
  </si>
  <si>
    <t>Реалізація заходів щодо інвестиційного розвитку території</t>
  </si>
  <si>
    <t>1016410</t>
  </si>
  <si>
    <t>Реалізація інвестиційного проекту</t>
  </si>
  <si>
    <t>1500000</t>
  </si>
  <si>
    <t>1510000</t>
  </si>
  <si>
    <t>1511000</t>
  </si>
  <si>
    <t>1511070</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</si>
  <si>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</si>
  <si>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1513000</t>
  </si>
  <si>
    <t>1513011</t>
  </si>
  <si>
    <t>Надання пільг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Батьківщиною,дітям війни,жертвам нацистських переслідувань та реабілітованим громадянам,які стали інвалідами внаслідок репресій або є пенсіонерами, на житлово-комунальні послуги</t>
  </si>
  <si>
    <t>1513021</t>
  </si>
  <si>
    <t xml:space="preserve">Надання пільг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Батьківщиною,особам,які мають особливі трудові заслуги,жертвам нацистських переслідувань на придбання твердого палива та скрапленого газу </t>
  </si>
  <si>
    <t>1513031</t>
  </si>
  <si>
    <t>Надання інших пільг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 вдовам(вдівцям) та батькам померлих(загиблих) осіб,ветеранам праці,жертвам нацистських переслідувань та реабілітованим громадянам,які стали інвалідами внаслідок репресій або є пенсіонерами</t>
  </si>
  <si>
    <t>1513012</t>
  </si>
  <si>
    <t xml:space="preserve"> Надання пільг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військовослужбовцям СБУ, пріцівникам міліції, особам начальницького складу податкової міліції, рядового і начальницького складу кримінально-виконавчої системи, батькам та членам сімей військовослужбовців, які загинули(померли)або пропали безвісті під час проходження військової служби, на житлово-комунальні послуги</t>
  </si>
  <si>
    <t>1533022</t>
  </si>
  <si>
    <t>Надання пільг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утриманні,на придбання твердого палива</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</si>
  <si>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</si>
  <si>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</si>
  <si>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1513023</t>
  </si>
  <si>
    <t>Надання пільг громадянам,які постраждали внаслідок Чорнобильської катастрофи, дружинам (чоловікам) та опікунам(на час опікунства)дітей померлих громадян,смерть яких пов'язана з Чорнобильською катастрофою,на придбання твердого палива</t>
  </si>
  <si>
    <t>1513033</t>
  </si>
  <si>
    <t>Надання інших пільг громадянам, які постраждали внаслідок Чорнобильської катастрофи,дружинам (чоловікам) та опікунам(на час опікунства)дітей померлих громадян, смерть якиїх пов'зана з Чорнобильською катастрофою</t>
  </si>
  <si>
    <t>1513014</t>
  </si>
  <si>
    <t xml:space="preserve">Надання пільг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</si>
  <si>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1513024</t>
  </si>
  <si>
    <t xml:space="preserve">Надання пільг пенсіонерам з числа спеціалістів із захисту рослин,передбачені частиною четвертоюстатті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</si>
  <si>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1513050</t>
  </si>
  <si>
    <t>Пільгове  медичне обслуговування громадян, які постраждали внаслідок Чорнобильської катастрофи</t>
  </si>
  <si>
    <t>1513034</t>
  </si>
  <si>
    <t>Надання пільг окремим категоріям громадян з послуг зв'язку</t>
  </si>
  <si>
    <t>1513015</t>
  </si>
  <si>
    <t>Надання пільг багатодітним сім'ям на житлово-комунальні послуги</t>
  </si>
  <si>
    <t>1513025</t>
  </si>
  <si>
    <t>Надання пільг багатодітним сім'ям на придбання твердого палива таскрапленого газу</t>
  </si>
  <si>
    <t>1513040</t>
  </si>
  <si>
    <t>1513041</t>
  </si>
  <si>
    <t>Надання допомоги у зв’язку з вагітністю та пологами</t>
  </si>
  <si>
    <t>1513042</t>
  </si>
  <si>
    <t>Надання допомоги на догляд за дитиною віком до 3-х років  незастрахованим матерям</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</si>
  <si>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</si>
  <si>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</si>
  <si>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</si>
  <si>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</si>
  <si>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</si>
  <si>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</si>
  <si>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</si>
  <si>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</si>
  <si>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</si>
  <si>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 xml:space="preserve"> Надання допомоги при усиновленні дитини</t>
  </si>
  <si>
    <t>1513048</t>
  </si>
  <si>
    <t xml:space="preserve"> Надання державної соціальної допомоги малозабезпеченим сім'ям</t>
  </si>
  <si>
    <t>1513016</t>
  </si>
  <si>
    <t>Надання субсидії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</si>
  <si>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</si>
  <si>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</si>
  <si>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1513402</t>
  </si>
  <si>
    <t>1513090</t>
  </si>
  <si>
    <t>1513104</t>
  </si>
  <si>
    <t>Забезпечення соціальними послугами з місцем проживання громадян.які не здатні до самообслуговування у зв"язку з похилим віком.хворобою.інвалідністю</t>
  </si>
  <si>
    <t>1513181</t>
  </si>
  <si>
    <t>Забезпечення  соціальними послугами громадянам похилого віку, інвалідам, дітям-інвалідам,хворим,які не здатні до самообслуговування і потребують сторонньої допомоги.фізичним особам</t>
  </si>
  <si>
    <t>1513202</t>
  </si>
  <si>
    <t>Надання фінансової підтримки громадських організацій інвалідів і ветеранів,діяльність яких має соціальну спрямованість</t>
  </si>
  <si>
    <t>1513049</t>
  </si>
  <si>
    <t>Надання державної соціальної допомоги інвалідам з дитинства та дітям інвалідами</t>
  </si>
  <si>
    <t>1513035</t>
  </si>
  <si>
    <t>1513037</t>
  </si>
  <si>
    <t>2410000</t>
  </si>
  <si>
    <t>2414000</t>
  </si>
  <si>
    <t>2414060</t>
  </si>
  <si>
    <t>2414090</t>
  </si>
  <si>
    <t>2414100</t>
  </si>
  <si>
    <t>2414801</t>
  </si>
  <si>
    <t>2416300</t>
  </si>
  <si>
    <t>2416310</t>
  </si>
  <si>
    <t>5300000</t>
  </si>
  <si>
    <t>5310000</t>
  </si>
  <si>
    <t>Управління  агропромислового розвитку райдержадміністрації</t>
  </si>
  <si>
    <t>5317300</t>
  </si>
  <si>
    <t>5317310</t>
  </si>
  <si>
    <t>Проведення заходів із землеустрою</t>
  </si>
  <si>
    <t>5317330</t>
  </si>
  <si>
    <t>7600000</t>
  </si>
  <si>
    <t>7610000</t>
  </si>
  <si>
    <t>7618010</t>
  </si>
  <si>
    <t>7618701</t>
  </si>
  <si>
    <t>7618410</t>
  </si>
  <si>
    <t>7618430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</si>
  <si>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</si>
  <si>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Районна цільова програма "Новгород-Сіверщина для дітей" на 2011-2016 роки</t>
  </si>
  <si>
    <t xml:space="preserve">091102                    </t>
  </si>
  <si>
    <t>Програми і заходи центрів соціальних служб для сім'ї, дітей та молоді</t>
  </si>
  <si>
    <t xml:space="preserve">091103            </t>
  </si>
  <si>
    <t>Соціальні програми і заходи державних органів у справах молоді</t>
  </si>
  <si>
    <t xml:space="preserve">Комплексна районна програма підтримки сім'ї, забезпечення гендерної рівності та протидії торгівлі людьми на період до 2016 року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</si>
  <si>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</si>
  <si>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Податок на доходи фізичних осіб</t>
  </si>
  <si>
    <t>Найменування         адміністративно-територіальних утворень</t>
  </si>
  <si>
    <t>Міжбюджетні трансферти</t>
  </si>
  <si>
    <t>Дотація вирівнювання</t>
  </si>
  <si>
    <t>Сума</t>
  </si>
  <si>
    <t>Щоденний норматив відрахувань</t>
  </si>
  <si>
    <t xml:space="preserve"> 1.Березовогатська</t>
  </si>
  <si>
    <t xml:space="preserve"> 2.Блистiвська</t>
  </si>
  <si>
    <t xml:space="preserve"> 3.Биринська</t>
  </si>
  <si>
    <t xml:space="preserve"> 4.Б.-Вороб'ївська</t>
  </si>
  <si>
    <t xml:space="preserve"> 5.Бучкiвська</t>
  </si>
  <si>
    <t xml:space="preserve"> 6.Вороб"ївська</t>
  </si>
  <si>
    <t xml:space="preserve"> 7.Горбiвська</t>
  </si>
  <si>
    <t xml:space="preserve"> 8.Грем"яцька</t>
  </si>
  <si>
    <t xml:space="preserve"> 9.Дiгтярiвська</t>
  </si>
  <si>
    <t>10.Кiровська</t>
  </si>
  <si>
    <t>11.Команська</t>
  </si>
  <si>
    <t>12.Кудлаївська</t>
  </si>
  <si>
    <t>13.К.-Слобiдська</t>
  </si>
  <si>
    <t>14.Ковпинська</t>
  </si>
  <si>
    <t>15.Ларинiвська</t>
  </si>
  <si>
    <t>16.Лiсконогiвська</t>
  </si>
  <si>
    <t>17.Мамекiнська</t>
  </si>
  <si>
    <t>18.Мих.-Cлобiдська</t>
  </si>
  <si>
    <t>19.Об"їднанська</t>
  </si>
  <si>
    <t>20.Орлiвська</t>
  </si>
  <si>
    <t>Інвестиційні проекти</t>
  </si>
  <si>
    <t>Реалізація  інвестиційного проекту</t>
  </si>
  <si>
    <t>Субвенція  з державного бюджету місцевим бюджетам на здійснення заходів щодо соціально -еконоиічного розвитку окремих територій</t>
  </si>
  <si>
    <t>7618490</t>
  </si>
  <si>
    <t>-1682688</t>
  </si>
  <si>
    <t>Івестиційні проекти</t>
  </si>
  <si>
    <t xml:space="preserve">Реконструкція даху та приміщення  Грем"яцької ЗОШ I-III cт. Новгород-Сіверського району </t>
  </si>
  <si>
    <t xml:space="preserve">Реконструкція даху та приміщення  Дігтярівського  НВК Новгород-Сіверського району </t>
  </si>
  <si>
    <t>22.Попiвська</t>
  </si>
  <si>
    <t>23.Смяцька</t>
  </si>
  <si>
    <t>180404</t>
  </si>
  <si>
    <t>24.Чайкинська</t>
  </si>
  <si>
    <t>25.Шептакiвська</t>
  </si>
  <si>
    <t>Видатки районного бюджету на 2014 рік за тимчасовою класифікацією видатків та кредитування місцевих бюджетів</t>
  </si>
  <si>
    <t>"Про районний бюджет на 2014 рік"</t>
  </si>
  <si>
    <r>
      <t xml:space="preserve">Розподіл видатків районного бюджету на </t>
    </r>
    <r>
      <rPr>
        <b/>
        <sz val="48"/>
        <rFont val="Times New Roman"/>
        <family val="1"/>
      </rPr>
      <t>2014</t>
    </r>
    <r>
      <rPr>
        <b/>
        <sz val="48"/>
        <rFont val="Times New Roman"/>
        <family val="1"/>
      </rPr>
      <t xml:space="preserve"> рік за головними розпорядниками коштів</t>
    </r>
  </si>
  <si>
    <t>Повернення кредитів до районного бюджету та надання кредитів з районного бюджету Н-Сіверського району на 2014 рік</t>
  </si>
  <si>
    <t>Перелік об’єктів, видатки на які у 2014  році будуть проводитися за рахунок коштів бюджету розвитку</t>
  </si>
  <si>
    <t>Районний бюджет</t>
  </si>
  <si>
    <t>Всього по району:</t>
  </si>
  <si>
    <t xml:space="preserve"> Мiська рада</t>
  </si>
  <si>
    <t xml:space="preserve"> РАЗОМ по с/р :</t>
  </si>
  <si>
    <t>Кошти, що передаються до районного бюджету</t>
  </si>
  <si>
    <t>Норматив перерахування дотацій вирівнювання</t>
  </si>
  <si>
    <t>Додаток 8</t>
  </si>
  <si>
    <t>Найменування доходів згідно із бюджетною класифікацією</t>
  </si>
  <si>
    <t>Загальний фонд</t>
  </si>
  <si>
    <t>Спеціальний фонд</t>
  </si>
  <si>
    <t>Разом</t>
  </si>
  <si>
    <t>6=(гр3+гр4)</t>
  </si>
  <si>
    <t>Податкові надходження</t>
  </si>
  <si>
    <t>Х</t>
  </si>
  <si>
    <t>Власні надходження бюджетних установ</t>
  </si>
  <si>
    <t>Разом доходів</t>
  </si>
  <si>
    <t>Офіційні трансферти (розшифровуються за видами трансфертів та бюджетів)</t>
  </si>
  <si>
    <t>Всього доходів</t>
  </si>
  <si>
    <t>Дотації всього</t>
  </si>
  <si>
    <t>Інші видатки</t>
  </si>
  <si>
    <t>Код тимчасової класифікації видатків та кредитування місцевих бюджетів</t>
  </si>
  <si>
    <t>Районна державна адміністрація</t>
  </si>
  <si>
    <t>Норматив вилучення</t>
  </si>
  <si>
    <t xml:space="preserve">Субв. з держбюджету місцевим бюджетам на будівн.і придбання житла військ.служб.,особам рядового і нач.складу кримін.-викон.сис-ми та органів внутр.справ, в т.ч. звільн. у запас або відставку за станом здорю,віком,вислугою років  </t>
  </si>
  <si>
    <t>Фінансова підтримка громадських організацій інвалідів і ветеранів</t>
  </si>
  <si>
    <t>Підтримка малого і середнього підприємництва</t>
  </si>
  <si>
    <t>Всього субвенції</t>
  </si>
  <si>
    <t>1</t>
  </si>
  <si>
    <t>Видатки на запобігання та ліквідацію надзвичайних ситуацій та наслідків стихійного лиха</t>
  </si>
  <si>
    <t>Норматив перерахування субвенції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</si>
  <si>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t>
  </si>
  <si>
    <t>Субвенція з державного бюджету місцевим бюджетам нафінансування у2005 році Програм-переможців Всеукраїнського конкурсу проектів та програм розвитку місцевого сомоврядування2004 року</t>
  </si>
  <si>
    <t>Управління агропромислового розвитку райдержадміністрації</t>
  </si>
  <si>
    <t>Упраління агропромислового розвитку райдержадміністрації</t>
  </si>
  <si>
    <t>53</t>
  </si>
  <si>
    <t>Субвенція з державного бюджету місцевим бюджетам для здійснення заходів,спрямованих на подолання дитячої бездоглядності і   безпритульності</t>
  </si>
  <si>
    <t>150118</t>
  </si>
  <si>
    <t>Додаткова  дотація з державного бюджету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ЄТС</t>
  </si>
  <si>
    <t>Додаткова дотація з державного бюджету на поліпшення умов оплати праці медичних працівників, які надають медичну допомогу хворим на заразну та активну форми туберкульозу</t>
  </si>
  <si>
    <t>Програми в галузі сільського господарства, лісового господарства, рибальства та мислівства</t>
  </si>
  <si>
    <t>Програми  в галузі сільського господарства, лісового господарства, рибальства та мисливства</t>
  </si>
  <si>
    <t>Додаткова дотація з державного бюджету на забезпечення пальним станцій (відділень) екстреної, швидкої та невідкладної медичної допомоги</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</si>
  <si>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</si>
  <si>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</si>
  <si>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</si>
  <si>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</si>
  <si>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</si>
  <si>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090412</t>
  </si>
  <si>
    <t>Інші видатки на соціальний захист населення</t>
  </si>
  <si>
    <t>Землеустрій</t>
  </si>
  <si>
    <t>Видатки загального фонду</t>
  </si>
  <si>
    <t>Видатки спеціального фонду</t>
  </si>
  <si>
    <t>Всього</t>
  </si>
  <si>
    <t>з них</t>
  </si>
  <si>
    <t xml:space="preserve"> споживання</t>
  </si>
  <si>
    <t xml:space="preserve"> розвитку</t>
  </si>
  <si>
    <t>бюджет розвитку</t>
  </si>
  <si>
    <t>оплата праці</t>
  </si>
  <si>
    <t>оплата комунальних послуг та енергоносіїв</t>
  </si>
  <si>
    <t>капітальні видатки за рахунок коштів, що передаються із загального фонду до бюджету розвитку(спеціального фонду)</t>
  </si>
  <si>
    <t>13+3+6</t>
  </si>
  <si>
    <t>010000</t>
  </si>
  <si>
    <t>Державне управління</t>
  </si>
  <si>
    <t>Функціонування законодавчої та виконавчої  влади</t>
  </si>
  <si>
    <t>Апарат Верховної Ради Автономної Республіки Крим</t>
  </si>
  <si>
    <t>Апарат Ради міністрів Автономної Республіки Крим та її місцевих органів</t>
  </si>
  <si>
    <t>010116</t>
  </si>
  <si>
    <t>Органи місцевого самоврядування</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</si>
  <si>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</si>
  <si>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</si>
  <si>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</si>
  <si>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</si>
  <si>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070000</t>
  </si>
  <si>
    <t>Освіта</t>
  </si>
  <si>
    <t>070201</t>
  </si>
  <si>
    <t xml:space="preserve">Загальноосвітні школи </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</si>
  <si>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</si>
  <si>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</si>
  <si>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</si>
  <si>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</si>
  <si>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</si>
  <si>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</si>
  <si>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</si>
  <si>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</si>
  <si>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070807</t>
  </si>
  <si>
    <t>Інші освітні програми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</si>
  <si>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</si>
  <si>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</si>
  <si>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</si>
  <si>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</si>
  <si>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</si>
  <si>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</si>
  <si>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</si>
  <si>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</si>
  <si>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</si>
  <si>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</si>
  <si>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</si>
  <si>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</si>
  <si>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081004</t>
  </si>
  <si>
    <t>Централізовані бухгалтерії</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</si>
  <si>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</si>
  <si>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</si>
  <si>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</si>
  <si>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</si>
  <si>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 xml:space="preserve">Пільги ветеранам війни та праці, інші пільги </t>
  </si>
  <si>
    <t>090201</t>
  </si>
  <si>
    <t>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Батьківщиною,дітям війни,жертвам нацистських переслідувань та реабілітованим громадянам,які стали інвалідами внаслідок репресій або є пенсіонерами, на житлово-комунальні послуги</t>
  </si>
  <si>
    <t>090202</t>
  </si>
  <si>
    <t>Придбання житла для окремих категорій населення</t>
  </si>
  <si>
    <t xml:space="preserve">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Батьківщиною,особам,які мають особливі трудові заслуги,жертвам нацистських переслідувань на придбання твердого палива та скрапленого газу </t>
  </si>
  <si>
    <t>090203</t>
  </si>
  <si>
    <t>Інші 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осіб,ветеранам праці,жертвам нацистських переслідувань та реабілітованим громадянам,які стали інвалідами внаслідок репресій або є пенсіонерами</t>
  </si>
  <si>
    <t>090204</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</si>
  <si>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</si>
  <si>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</si>
  <si>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</si>
  <si>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</si>
  <si>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Разом видатків на поточний рік</t>
  </si>
  <si>
    <r>
      <t>Найменування к</t>
    </r>
    <r>
      <rPr>
        <sz val="12"/>
        <rFont val="Times New Roman"/>
        <family val="1"/>
      </rPr>
      <t>оду тимчасової класифікації видатків та кредитування місцевих бюджетів</t>
    </r>
  </si>
  <si>
    <t>180409</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</si>
</sst>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_-* #,##0.0_р_._-;\-* #,##0.0_р_._-;_-* &quot;-&quot;_р_._-;_-@_-"/>
    <numFmt numFmtId="177" formatCode="_-* #,##0.0_р_._-;\-* #,##0.0_р_._-;_-* &quot;-&quot;?_р_._-;_-@_-"/>
    <numFmt numFmtId="178" formatCode="_-* #,##0.00_р_._-;\-* #,##0.00_р_._-;_-* &quot;-&quot;_р_._-;_-@_-"/>
    <numFmt numFmtId="179" formatCode="_-* #,##0.0\ _г_р_н_._-;\-* #,##0.0\ _г_р_н_._-;_-* &quot;-&quot;?\ _г_р_н_._-;_-@_-"/>
    <numFmt numFmtId="180" formatCode="0.000"/>
    <numFmt numFmtId="181" formatCode="0.0000"/>
    <numFmt numFmtId="182" formatCode="0.00000"/>
    <numFmt numFmtId="183" formatCode="0.000000"/>
    <numFmt numFmtId="184" formatCode="[$€-2]\ ###,000_);[Red]\([$€-2]\ ###,000\)"/>
    <numFmt numFmtId="185" formatCode="#,##0.0"/>
    <numFmt numFmtId="186" formatCode="_-* #,##0\ _г_р_н_._-;\-* #,##0\ _г_р_н_._-;_-* &quot;-&quot;?\ _г_р_н_._-;_-@_-"/>
    <numFmt numFmtId="187" formatCode="#,##0.00\ &quot;грн.&quot;"/>
    <numFmt numFmtId="188" formatCode="#,##0.000"/>
  </numFmts>
  <fonts count="90">
    <font>
      <sz val="10"/>
      <name val="Arial Cyr"/>
      <family val="0"/>
    </font>
    <font>
      <sz val="8"/>
      <name val="Bookman Old Style"/>
      <family val="1"/>
    </font>
    <font>
      <sz val="10"/>
      <name val="Times New Roman"/>
      <family val="1"/>
    </font>
    <font>
      <b/>
      <sz val="13.5"/>
      <name val="Times New Roman"/>
      <family val="1"/>
    </font>
    <font>
      <sz val="10"/>
      <name val="Bookman Old Style"/>
      <family val="1"/>
    </font>
    <font>
      <sz val="12"/>
      <name val="Times New Roman"/>
      <family val="1"/>
    </font>
    <font>
      <b/>
      <sz val="10"/>
      <name val="Arial Cyr"/>
      <family val="2"/>
    </font>
    <font>
      <sz val="12"/>
      <name val="Bookman Old Style"/>
      <family val="1"/>
    </font>
    <font>
      <u val="single"/>
      <sz val="10"/>
      <color indexed="12"/>
      <name val="Arial Cyr"/>
      <family val="0"/>
    </font>
    <font>
      <u val="single"/>
      <sz val="10"/>
      <color indexed="36"/>
      <name val="Arial Cyr"/>
      <family val="0"/>
    </font>
    <font>
      <b/>
      <sz val="12"/>
      <name val="Arial Cyr"/>
      <family val="2"/>
    </font>
    <font>
      <b/>
      <sz val="12"/>
      <color indexed="8"/>
      <name val="Arial"/>
      <family val="2"/>
    </font>
    <font>
      <sz val="12"/>
      <name val="Arial Cyr"/>
      <family val="2"/>
    </font>
    <font>
      <sz val="8"/>
      <name val="Times New Roman"/>
      <family val="1"/>
    </font>
    <font>
      <sz val="7"/>
      <name val="Arial Cyr"/>
      <family val="2"/>
    </font>
    <font>
      <u val="single"/>
      <sz val="7"/>
      <color indexed="12"/>
      <name val="Arial Cyr"/>
      <family val="2"/>
    </font>
    <font>
      <b/>
      <i/>
      <sz val="7"/>
      <name val="Arial Cyr"/>
      <family val="2"/>
    </font>
    <font>
      <sz val="9"/>
      <name val="Arial Cyr"/>
      <family val="2"/>
    </font>
    <font>
      <b/>
      <sz val="12"/>
      <name val="Times New Roman"/>
      <family val="1"/>
    </font>
    <font>
      <sz val="11"/>
      <color indexed="8"/>
      <name val="Times New Roman"/>
      <family val="1"/>
    </font>
    <font>
      <sz val="9"/>
      <name val="Times New Roman"/>
      <family val="1"/>
    </font>
    <font>
      <sz val="14"/>
      <name val="Arial Cyr"/>
      <family val="2"/>
    </font>
    <font>
      <sz val="9"/>
      <name val="Bookman Old Style"/>
      <family val="1"/>
    </font>
    <font>
      <b/>
      <sz val="14"/>
      <name val="Times New Roman"/>
      <family val="1"/>
    </font>
    <font>
      <sz val="14"/>
      <name val="Times New Roman"/>
      <family val="1"/>
    </font>
    <font>
      <b/>
      <sz val="18"/>
      <name val="Times New Roman"/>
      <family val="1"/>
    </font>
    <font>
      <sz val="9"/>
      <color indexed="8"/>
      <name val="Times New Roman"/>
      <family val="1"/>
    </font>
    <font>
      <b/>
      <sz val="16"/>
      <name val="Times New Roman"/>
      <family val="1"/>
    </font>
    <font>
      <b/>
      <sz val="14"/>
      <name val="Arial Cyr"/>
      <family val="0"/>
    </font>
    <font>
      <i/>
      <sz val="8"/>
      <name val="Times New Roman"/>
      <family val="1"/>
    </font>
    <font>
      <i/>
      <sz val="8"/>
      <name val="Arial Cyr"/>
      <family val="0"/>
    </font>
    <font>
      <b/>
      <i/>
      <sz val="8"/>
      <name val="Times New Roman"/>
      <family val="1"/>
    </font>
    <font>
      <sz val="48"/>
      <name val="Times New Roman"/>
      <family val="1"/>
    </font>
    <font>
      <b/>
      <sz val="48"/>
      <name val="Times New Roman"/>
      <family val="1"/>
    </font>
    <font>
      <b/>
      <sz val="48"/>
      <color indexed="8"/>
      <name val="Times New Roman"/>
      <family val="1"/>
    </font>
    <font>
      <i/>
      <sz val="48"/>
      <name val="Times New Roman"/>
      <family val="1"/>
    </font>
    <font>
      <sz val="48"/>
      <color indexed="8"/>
      <name val="Times New Roman"/>
      <family val="1"/>
    </font>
    <font>
      <b/>
      <i/>
      <sz val="48"/>
      <name val="Times New Roman"/>
      <family val="1"/>
    </font>
    <font>
      <u val="single"/>
      <sz val="48"/>
      <color indexed="12"/>
      <name val="Times New Roman"/>
      <family val="1"/>
    </font>
    <font>
      <sz val="48"/>
      <name val="Arial Cyr"/>
      <family val="0"/>
    </font>
    <font>
      <b/>
      <sz val="48"/>
      <name val="Arial Cyr"/>
      <family val="0"/>
    </font>
    <font>
      <b/>
      <i/>
      <sz val="48"/>
      <color indexed="8"/>
      <name val="Times New Roman"/>
      <family val="1"/>
    </font>
    <font>
      <u val="single"/>
      <sz val="48"/>
      <name val="Times New Roman"/>
      <family val="1"/>
    </font>
    <font>
      <b/>
      <sz val="11"/>
      <name val="Arial Cyr"/>
      <family val="2"/>
    </font>
    <font>
      <sz val="11"/>
      <name val="Arial Cyr"/>
      <family val="2"/>
    </font>
    <font>
      <sz val="36"/>
      <name val="Times New Roman"/>
      <family val="1"/>
    </font>
    <font>
      <sz val="44"/>
      <color indexed="8"/>
      <name val="Times New Roman"/>
      <family val="1"/>
    </font>
    <font>
      <b/>
      <sz val="44"/>
      <color indexed="8"/>
      <name val="Times New Roman"/>
      <family val="1"/>
    </font>
    <font>
      <sz val="44"/>
      <name val="Times New Roman"/>
      <family val="1"/>
    </font>
    <font>
      <sz val="46"/>
      <color indexed="8"/>
      <name val="Times New Roman"/>
      <family val="1"/>
    </font>
    <font>
      <i/>
      <sz val="40"/>
      <name val="Times New Roman"/>
      <family val="1"/>
    </font>
    <font>
      <b/>
      <i/>
      <sz val="14"/>
      <name val="Times New Roman"/>
      <family val="1"/>
    </font>
    <font>
      <b/>
      <sz val="46"/>
      <name val="Times New Roman"/>
      <family val="1"/>
    </font>
    <font>
      <sz val="46"/>
      <name val="Arial Cyr"/>
      <family val="0"/>
    </font>
    <font>
      <sz val="46"/>
      <name val="Times New Roman"/>
      <family val="1"/>
    </font>
    <font>
      <sz val="40"/>
      <name val="Times New Roman"/>
      <family val="1"/>
    </font>
    <font>
      <sz val="12"/>
      <color indexed="8"/>
      <name val="Arial Cyr"/>
      <family val="2"/>
    </font>
    <font>
      <b/>
      <sz val="12"/>
      <color indexed="8"/>
      <name val="Arial Cyr"/>
      <family val="2"/>
    </font>
    <font>
      <b/>
      <sz val="10"/>
      <color indexed="8"/>
      <name val="Arial Cyr"/>
      <family val="2"/>
    </font>
    <font>
      <sz val="14"/>
      <color indexed="8"/>
      <name val="Times New Roman"/>
      <family val="1"/>
    </font>
    <font>
      <sz val="14"/>
      <color indexed="8"/>
      <name val="Arial Cyr"/>
      <family val="0"/>
    </font>
    <font>
      <b/>
      <sz val="14"/>
      <color indexed="8"/>
      <name val="Times New Roman"/>
      <family val="1"/>
    </font>
    <font>
      <sz val="10"/>
      <color indexed="8"/>
      <name val="Arial Cyr"/>
      <family val="0"/>
    </font>
    <font>
      <b/>
      <sz val="12"/>
      <color indexed="8"/>
      <name val="Times New Roman"/>
      <family val="1"/>
    </font>
    <font>
      <b/>
      <sz val="16"/>
      <color indexed="8"/>
      <name val="Times New Roman"/>
      <family val="1"/>
    </font>
    <font>
      <b/>
      <sz val="16"/>
      <color indexed="8"/>
      <name val="Arial Cyr"/>
      <family val="0"/>
    </font>
    <font>
      <b/>
      <sz val="28"/>
      <name val="Times New Roman"/>
      <family val="1"/>
    </font>
    <font>
      <sz val="16"/>
      <name val="Arial Cyr"/>
      <family val="0"/>
    </font>
    <font>
      <b/>
      <sz val="9"/>
      <name val="Arial Cyr"/>
      <family val="2"/>
    </font>
    <font>
      <b/>
      <sz val="12"/>
      <name val="Bookman Old Style"/>
      <family val="1"/>
    </font>
    <font>
      <b/>
      <sz val="15"/>
      <name val="Times New Roman"/>
      <family val="1"/>
    </font>
    <font>
      <sz val="16"/>
      <name val="Times New Roman"/>
      <family val="1"/>
    </font>
    <font>
      <sz val="12"/>
      <color indexed="8"/>
      <name val="Times New Roman"/>
      <family val="1"/>
    </font>
    <font>
      <b/>
      <i/>
      <sz val="12"/>
      <name val="Times New Roman"/>
      <family val="1"/>
    </font>
    <font>
      <b/>
      <i/>
      <sz val="10"/>
      <name val="Arial Cyr"/>
      <family val="0"/>
    </font>
    <font>
      <sz val="8"/>
      <name val="Arial Cyr"/>
      <family val="0"/>
    </font>
    <font>
      <sz val="13"/>
      <color indexed="8"/>
      <name val="Times New Roman"/>
      <family val="1"/>
    </font>
    <font>
      <b/>
      <sz val="30"/>
      <name val="Times New Roman"/>
      <family val="1"/>
    </font>
    <font>
      <sz val="40"/>
      <name val="Arial Cyr"/>
      <family val="0"/>
    </font>
    <font>
      <b/>
      <i/>
      <sz val="11"/>
      <name val="Arial Cyr"/>
      <family val="2"/>
    </font>
    <font>
      <i/>
      <sz val="11"/>
      <name val="Arial Cyr"/>
      <family val="2"/>
    </font>
    <font>
      <sz val="11"/>
      <name val="Times New Roman"/>
      <family val="1"/>
    </font>
    <font>
      <b/>
      <i/>
      <sz val="46"/>
      <name val="Times New Roman"/>
      <family val="1"/>
    </font>
    <font>
      <i/>
      <sz val="46"/>
      <name val="Times New Roman"/>
      <family val="1"/>
    </font>
    <font>
      <b/>
      <sz val="46"/>
      <name val="Arial Cyr"/>
      <family val="0"/>
    </font>
    <font>
      <b/>
      <sz val="46"/>
      <color indexed="8"/>
      <name val="Times New Roman"/>
      <family val="1"/>
    </font>
    <font>
      <b/>
      <i/>
      <sz val="46"/>
      <color indexed="8"/>
      <name val="Times New Roman"/>
      <family val="1"/>
    </font>
    <font>
      <u val="single"/>
      <sz val="46"/>
      <name val="Times New Roman"/>
      <family val="1"/>
    </font>
    <font>
      <b/>
      <sz val="40"/>
      <name val="Times New Roman"/>
      <family val="1"/>
    </font>
    <font>
      <b/>
      <i/>
      <sz val="44"/>
      <name val="Times New Roman"/>
      <family val="1"/>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s>
  <borders count="20">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0">
    <xf numFmtId="0" fontId="0" fillId="0" borderId="0" xfId="0" applyAlignment="1">
      <alignment/>
    </xf>
    <xf numFmtId="0" fontId="1"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xf>
    <xf numFmtId="0" fontId="4" fillId="0" borderId="1" xfId="0" applyFont="1" applyBorder="1" applyAlignment="1">
      <alignment horizontal="center" vertical="top" wrapText="1"/>
    </xf>
    <xf numFmtId="0" fontId="5" fillId="0" borderId="2" xfId="0" applyFont="1" applyBorder="1" applyAlignment="1">
      <alignment horizontal="right" vertical="top" wrapText="1"/>
    </xf>
    <xf numFmtId="0" fontId="4" fillId="0" borderId="1"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11" fillId="0" borderId="2" xfId="0" applyFont="1" applyFill="1" applyBorder="1" applyAlignment="1" applyProtection="1">
      <alignment/>
      <protection locked="0"/>
    </xf>
    <xf numFmtId="0" fontId="5" fillId="0" borderId="2" xfId="0" applyFont="1" applyBorder="1" applyAlignment="1">
      <alignment horizontal="justify" vertical="top" wrapText="1"/>
    </xf>
    <xf numFmtId="0" fontId="12" fillId="0" borderId="2" xfId="0" applyFont="1" applyBorder="1" applyAlignment="1">
      <alignment horizontal="right" vertical="top" wrapText="1"/>
    </xf>
    <xf numFmtId="0" fontId="12" fillId="0" borderId="2" xfId="0" applyFont="1" applyBorder="1" applyAlignment="1">
      <alignment/>
    </xf>
    <xf numFmtId="175" fontId="12" fillId="0" borderId="2" xfId="0" applyNumberFormat="1" applyFont="1" applyBorder="1" applyAlignment="1">
      <alignment horizontal="right"/>
    </xf>
    <xf numFmtId="0" fontId="11" fillId="0" borderId="2" xfId="0" applyFont="1" applyFill="1" applyBorder="1" applyAlignment="1" applyProtection="1">
      <alignment horizontal="center"/>
      <protection locked="0"/>
    </xf>
    <xf numFmtId="0" fontId="11" fillId="0" borderId="2" xfId="0" applyFont="1" applyFill="1" applyBorder="1" applyAlignment="1" applyProtection="1">
      <alignment horizontal="left"/>
      <protection/>
    </xf>
    <xf numFmtId="175" fontId="12" fillId="0" borderId="2" xfId="0" applyNumberFormat="1" applyFont="1" applyBorder="1" applyAlignment="1">
      <alignment/>
    </xf>
    <xf numFmtId="0" fontId="11" fillId="0" borderId="2" xfId="0" applyFont="1" applyFill="1" applyBorder="1" applyAlignment="1" applyProtection="1">
      <alignment/>
      <protection/>
    </xf>
    <xf numFmtId="0" fontId="14" fillId="0" borderId="0" xfId="0" applyFont="1" applyAlignment="1">
      <alignment horizontal="justify"/>
    </xf>
    <xf numFmtId="0" fontId="14" fillId="0" borderId="0" xfId="0" applyFont="1" applyAlignment="1">
      <alignment/>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12" fillId="0" borderId="0" xfId="0" applyFont="1" applyBorder="1" applyAlignment="1">
      <alignment/>
    </xf>
    <xf numFmtId="175" fontId="12" fillId="0" borderId="2" xfId="0" applyNumberFormat="1" applyFont="1" applyBorder="1" applyAlignment="1">
      <alignment/>
    </xf>
    <xf numFmtId="0" fontId="0" fillId="0" borderId="2" xfId="0" applyBorder="1" applyAlignment="1">
      <alignment/>
    </xf>
    <xf numFmtId="175" fontId="5" fillId="0" borderId="2" xfId="0" applyNumberFormat="1" applyFont="1" applyBorder="1" applyAlignment="1">
      <alignment horizontal="right" vertical="top" wrapText="1"/>
    </xf>
    <xf numFmtId="0" fontId="0" fillId="0" borderId="0" xfId="0" applyAlignment="1">
      <alignment horizontal="center" vertical="center" wrapText="1" shrinkToFit="1"/>
    </xf>
    <xf numFmtId="0" fontId="2" fillId="0" borderId="6" xfId="0" applyFont="1" applyBorder="1" applyAlignment="1">
      <alignment horizontal="center" vertical="top" wrapText="1"/>
    </xf>
    <xf numFmtId="0" fontId="0" fillId="0" borderId="0" xfId="0" applyBorder="1" applyAlignment="1">
      <alignment/>
    </xf>
    <xf numFmtId="175" fontId="5" fillId="0" borderId="2" xfId="0" applyNumberFormat="1" applyFont="1" applyBorder="1" applyAlignment="1">
      <alignment horizontal="right" vertical="center" wrapText="1"/>
    </xf>
    <xf numFmtId="175" fontId="12" fillId="0" borderId="2" xfId="0" applyNumberFormat="1" applyFont="1" applyBorder="1" applyAlignment="1">
      <alignment horizontal="right" vertical="center" wrapText="1"/>
    </xf>
    <xf numFmtId="2" fontId="12" fillId="0" borderId="2" xfId="0" applyNumberFormat="1" applyFont="1" applyBorder="1" applyAlignment="1">
      <alignment/>
    </xf>
    <xf numFmtId="175" fontId="10" fillId="0" borderId="2" xfId="0" applyNumberFormat="1" applyFont="1" applyBorder="1" applyAlignment="1">
      <alignment horizontal="right"/>
    </xf>
    <xf numFmtId="0" fontId="10" fillId="0" borderId="2" xfId="0" applyFont="1" applyBorder="1" applyAlignment="1">
      <alignment/>
    </xf>
    <xf numFmtId="175" fontId="10" fillId="0" borderId="2" xfId="0" applyNumberFormat="1" applyFont="1" applyBorder="1" applyAlignment="1">
      <alignment/>
    </xf>
    <xf numFmtId="0" fontId="10" fillId="0" borderId="2" xfId="0" applyFont="1" applyBorder="1" applyAlignment="1">
      <alignment horizontal="center" vertical="top" wrapText="1"/>
    </xf>
    <xf numFmtId="0" fontId="0" fillId="0" borderId="7" xfId="0" applyBorder="1" applyAlignment="1">
      <alignment horizontal="center" vertical="center" wrapText="1"/>
    </xf>
    <xf numFmtId="0" fontId="2"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justify" vertical="top" wrapText="1"/>
    </xf>
    <xf numFmtId="0" fontId="0" fillId="0" borderId="8" xfId="0" applyBorder="1" applyAlignment="1">
      <alignment/>
    </xf>
    <xf numFmtId="0" fontId="12" fillId="0" borderId="8" xfId="0" applyFont="1" applyBorder="1" applyAlignment="1">
      <alignment/>
    </xf>
    <xf numFmtId="175" fontId="12" fillId="0" borderId="8" xfId="0" applyNumberFormat="1" applyFont="1" applyBorder="1" applyAlignment="1">
      <alignment/>
    </xf>
    <xf numFmtId="0" fontId="0" fillId="0" borderId="2" xfId="0" applyBorder="1" applyAlignment="1">
      <alignment horizontal="center" vertical="center" wrapText="1"/>
    </xf>
    <xf numFmtId="175" fontId="10" fillId="0" borderId="8" xfId="0" applyNumberFormat="1" applyFont="1" applyBorder="1" applyAlignment="1">
      <alignment horizontal="right"/>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1" fillId="0" borderId="0" xfId="0" applyFont="1" applyAlignment="1">
      <alignment horizontal="center" vertical="center" wrapText="1" shrinkToFit="1"/>
    </xf>
    <xf numFmtId="0" fontId="0" fillId="0" borderId="6" xfId="0" applyBorder="1" applyAlignment="1">
      <alignment horizontal="center" vertical="center" wrapText="1"/>
    </xf>
    <xf numFmtId="175" fontId="12" fillId="0" borderId="8" xfId="0" applyNumberFormat="1" applyFont="1" applyBorder="1" applyAlignment="1">
      <alignment horizontal="right"/>
    </xf>
    <xf numFmtId="0" fontId="0" fillId="0" borderId="0" xfId="0" applyAlignment="1">
      <alignment horizontal="center" vertical="center"/>
    </xf>
    <xf numFmtId="0" fontId="14" fillId="0" borderId="0" xfId="0" applyFont="1" applyAlignment="1">
      <alignment horizontal="center" vertical="center"/>
    </xf>
    <xf numFmtId="0" fontId="15" fillId="0" borderId="0" xfId="15" applyFont="1" applyAlignment="1">
      <alignment horizontal="center" vertical="center"/>
    </xf>
    <xf numFmtId="0" fontId="16" fillId="0" borderId="0" xfId="0" applyFont="1" applyAlignment="1">
      <alignment horizontal="center" vertical="center"/>
    </xf>
    <xf numFmtId="175" fontId="10"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textRotation="90" wrapText="1"/>
    </xf>
    <xf numFmtId="0" fontId="13" fillId="0" borderId="0" xfId="0" applyFont="1" applyAlignment="1">
      <alignment/>
    </xf>
    <xf numFmtId="3" fontId="24" fillId="0" borderId="2" xfId="0" applyNumberFormat="1" applyFont="1" applyBorder="1" applyAlignment="1">
      <alignment horizontal="center" vertical="center" wrapText="1"/>
    </xf>
    <xf numFmtId="180" fontId="12" fillId="0" borderId="2" xfId="0" applyNumberFormat="1" applyFont="1" applyBorder="1" applyAlignment="1">
      <alignment horizontal="right" vertical="top" wrapText="1"/>
    </xf>
    <xf numFmtId="180" fontId="12" fillId="0" borderId="2" xfId="0" applyNumberFormat="1" applyFont="1" applyBorder="1" applyAlignment="1">
      <alignment/>
    </xf>
    <xf numFmtId="180" fontId="10" fillId="0" borderId="2" xfId="0" applyNumberFormat="1" applyFont="1" applyBorder="1" applyAlignment="1">
      <alignment horizontal="right"/>
    </xf>
    <xf numFmtId="180" fontId="12" fillId="0" borderId="2" xfId="0" applyNumberFormat="1" applyFont="1" applyBorder="1" applyAlignment="1">
      <alignment/>
    </xf>
    <xf numFmtId="0" fontId="4" fillId="0" borderId="0" xfId="0" applyFont="1" applyAlignment="1">
      <alignment horizontal="center"/>
    </xf>
    <xf numFmtId="0" fontId="26" fillId="0" borderId="9" xfId="0" applyFont="1" applyBorder="1" applyAlignment="1">
      <alignment horizontal="center" vertical="center" wrapText="1"/>
    </xf>
    <xf numFmtId="0" fontId="6" fillId="0" borderId="0" xfId="0" applyFont="1" applyAlignment="1">
      <alignment/>
    </xf>
    <xf numFmtId="0" fontId="23" fillId="0" borderId="2" xfId="0" applyFont="1" applyBorder="1" applyAlignment="1">
      <alignment horizontal="center" vertical="center" wrapText="1"/>
    </xf>
    <xf numFmtId="0" fontId="13" fillId="0" borderId="8" xfId="0" applyFont="1" applyBorder="1" applyAlignment="1">
      <alignment horizontal="center" vertical="center" wrapText="1"/>
    </xf>
    <xf numFmtId="175" fontId="4" fillId="0" borderId="2" xfId="0" applyNumberFormat="1" applyFont="1" applyBorder="1" applyAlignment="1">
      <alignment horizontal="center" vertical="center" wrapText="1"/>
    </xf>
    <xf numFmtId="175" fontId="4" fillId="0" borderId="2" xfId="0" applyNumberFormat="1" applyFont="1" applyBorder="1" applyAlignment="1">
      <alignment horizontal="justify" vertical="top" wrapText="1"/>
    </xf>
    <xf numFmtId="175" fontId="12" fillId="0" borderId="2" xfId="0" applyNumberFormat="1" applyFont="1" applyBorder="1" applyAlignment="1">
      <alignment horizontal="right" vertical="top" wrapText="1"/>
    </xf>
    <xf numFmtId="175" fontId="12" fillId="0" borderId="8" xfId="0" applyNumberFormat="1" applyFont="1" applyBorder="1" applyAlignment="1">
      <alignment/>
    </xf>
    <xf numFmtId="0" fontId="25" fillId="0" borderId="0" xfId="0" applyFont="1" applyAlignment="1">
      <alignment wrapText="1"/>
    </xf>
    <xf numFmtId="0" fontId="5" fillId="0" borderId="2" xfId="0" applyFont="1" applyBorder="1" applyAlignment="1">
      <alignment horizontal="center" vertical="center" wrapText="1"/>
    </xf>
    <xf numFmtId="0" fontId="30" fillId="0" borderId="0" xfId="0" applyFont="1" applyAlignment="1">
      <alignment horizontal="center" vertical="center"/>
    </xf>
    <xf numFmtId="3" fontId="23" fillId="0" borderId="3" xfId="0" applyNumberFormat="1" applyFont="1" applyBorder="1" applyAlignment="1">
      <alignment horizontal="center" vertical="center" wrapText="1"/>
    </xf>
    <xf numFmtId="0" fontId="28" fillId="0" borderId="3" xfId="0" applyFont="1" applyBorder="1" applyAlignment="1">
      <alignment horizontal="center" vertical="center"/>
    </xf>
    <xf numFmtId="49" fontId="5" fillId="0" borderId="2" xfId="0" applyNumberFormat="1" applyFont="1" applyBorder="1" applyAlignment="1">
      <alignment horizontal="center" vertical="center" wrapText="1"/>
    </xf>
    <xf numFmtId="0" fontId="28" fillId="0" borderId="2" xfId="0" applyFont="1" applyBorder="1" applyAlignment="1">
      <alignment horizontal="center" vertical="center"/>
    </xf>
    <xf numFmtId="3" fontId="24" fillId="0" borderId="2" xfId="0" applyNumberFormat="1" applyFont="1" applyBorder="1" applyAlignment="1">
      <alignment/>
    </xf>
    <xf numFmtId="0" fontId="26" fillId="0" borderId="2" xfId="0" applyFont="1" applyBorder="1" applyAlignment="1">
      <alignment horizontal="center" vertical="center" wrapText="1"/>
    </xf>
    <xf numFmtId="0" fontId="24" fillId="0" borderId="2" xfId="0" applyFont="1" applyBorder="1" applyAlignment="1">
      <alignment/>
    </xf>
    <xf numFmtId="0" fontId="21" fillId="2" borderId="0" xfId="0" applyFont="1" applyFill="1" applyBorder="1" applyAlignment="1">
      <alignment horizontal="center" vertical="center"/>
    </xf>
    <xf numFmtId="0" fontId="21" fillId="2" borderId="0" xfId="0" applyFont="1" applyFill="1" applyAlignment="1">
      <alignment horizontal="center" vertical="center"/>
    </xf>
    <xf numFmtId="3" fontId="24" fillId="0" borderId="2" xfId="0" applyNumberFormat="1" applyFont="1" applyBorder="1" applyAlignment="1">
      <alignment/>
    </xf>
    <xf numFmtId="0" fontId="24" fillId="0" borderId="2" xfId="0" applyFont="1" applyBorder="1" applyAlignment="1">
      <alignment horizontal="center" vertical="center" wrapText="1"/>
    </xf>
    <xf numFmtId="49" fontId="29" fillId="0" borderId="10" xfId="0" applyNumberFormat="1" applyFont="1" applyBorder="1" applyAlignment="1">
      <alignment horizontal="center" vertical="center" wrapText="1"/>
    </xf>
    <xf numFmtId="0" fontId="29" fillId="0" borderId="11" xfId="0" applyFont="1" applyBorder="1" applyAlignment="1">
      <alignment horizontal="center" vertical="center" wrapText="1"/>
    </xf>
    <xf numFmtId="0" fontId="30" fillId="0" borderId="11" xfId="0" applyFont="1" applyBorder="1" applyAlignment="1">
      <alignment horizontal="center" vertical="center"/>
    </xf>
    <xf numFmtId="3" fontId="29" fillId="0" borderId="10" xfId="0" applyNumberFormat="1" applyFont="1" applyBorder="1" applyAlignment="1">
      <alignment horizontal="center" vertical="center" wrapText="1"/>
    </xf>
    <xf numFmtId="0" fontId="30" fillId="0" borderId="10" xfId="0" applyFont="1" applyBorder="1" applyAlignment="1">
      <alignment horizontal="center" vertical="center"/>
    </xf>
    <xf numFmtId="0" fontId="31" fillId="0" borderId="10" xfId="0" applyFont="1" applyBorder="1" applyAlignment="1">
      <alignment horizontal="center" vertical="center"/>
    </xf>
    <xf numFmtId="49" fontId="24" fillId="0" borderId="2" xfId="0" applyNumberFormat="1" applyFont="1" applyBorder="1" applyAlignment="1">
      <alignment horizontal="center" vertical="center"/>
    </xf>
    <xf numFmtId="0" fontId="32" fillId="0" borderId="4" xfId="0" applyFont="1" applyBorder="1" applyAlignment="1">
      <alignment horizontal="center" vertical="center" wrapText="1"/>
    </xf>
    <xf numFmtId="0" fontId="33" fillId="0" borderId="0" xfId="0" applyFont="1" applyAlignment="1">
      <alignment horizontal="center" vertical="center"/>
    </xf>
    <xf numFmtId="0" fontId="32" fillId="0" borderId="0" xfId="0" applyFont="1" applyAlignment="1">
      <alignment horizontal="center" vertical="center"/>
    </xf>
    <xf numFmtId="0" fontId="32" fillId="0" borderId="2" xfId="0" applyFont="1" applyBorder="1" applyAlignment="1">
      <alignment horizontal="center" vertical="center" wrapText="1"/>
    </xf>
    <xf numFmtId="49" fontId="33" fillId="0" borderId="2" xfId="0" applyNumberFormat="1" applyFont="1" applyBorder="1" applyAlignment="1">
      <alignment horizontal="center" vertical="top" wrapText="1"/>
    </xf>
    <xf numFmtId="0" fontId="36" fillId="0" borderId="2" xfId="0" applyFont="1" applyBorder="1" applyAlignment="1">
      <alignment vertical="top" wrapText="1"/>
    </xf>
    <xf numFmtId="0" fontId="32" fillId="0" borderId="3" xfId="0" applyFont="1" applyBorder="1" applyAlignment="1">
      <alignment horizontal="center" vertical="center" wrapText="1"/>
    </xf>
    <xf numFmtId="1" fontId="33" fillId="3" borderId="2" xfId="0" applyNumberFormat="1" applyFont="1" applyFill="1" applyBorder="1" applyAlignment="1">
      <alignment horizontal="center" vertical="center" wrapText="1"/>
    </xf>
    <xf numFmtId="49" fontId="33" fillId="3" borderId="2" xfId="0" applyNumberFormat="1" applyFont="1" applyFill="1" applyBorder="1" applyAlignment="1">
      <alignment horizontal="center" vertical="center" wrapText="1"/>
    </xf>
    <xf numFmtId="1" fontId="33" fillId="3" borderId="2" xfId="0" applyNumberFormat="1" applyFont="1" applyFill="1" applyBorder="1" applyAlignment="1">
      <alignment horizontal="right" vertical="center" wrapText="1"/>
    </xf>
    <xf numFmtId="0" fontId="33" fillId="3" borderId="2" xfId="0" applyFont="1" applyFill="1" applyBorder="1" applyAlignment="1">
      <alignment horizontal="center" vertical="center" wrapText="1"/>
    </xf>
    <xf numFmtId="0" fontId="33" fillId="3" borderId="2" xfId="0" applyFont="1" applyFill="1" applyBorder="1" applyAlignment="1">
      <alignment vertical="top" wrapText="1"/>
    </xf>
    <xf numFmtId="1" fontId="33" fillId="3" borderId="2" xfId="0" applyNumberFormat="1" applyFont="1" applyFill="1" applyBorder="1" applyAlignment="1">
      <alignment vertical="center" wrapText="1"/>
    </xf>
    <xf numFmtId="1" fontId="33" fillId="3" borderId="2" xfId="0" applyNumberFormat="1" applyFont="1" applyFill="1" applyBorder="1" applyAlignment="1">
      <alignment horizontal="right" vertical="top" wrapText="1"/>
    </xf>
    <xf numFmtId="0" fontId="32" fillId="3" borderId="0" xfId="0" applyFont="1" applyFill="1" applyAlignment="1">
      <alignment/>
    </xf>
    <xf numFmtId="175" fontId="32" fillId="3" borderId="0" xfId="0" applyNumberFormat="1" applyFont="1" applyFill="1" applyAlignment="1">
      <alignment/>
    </xf>
    <xf numFmtId="0" fontId="33" fillId="3" borderId="3" xfId="0" applyFont="1" applyFill="1" applyBorder="1" applyAlignment="1">
      <alignment horizontal="center" vertical="center" wrapText="1"/>
    </xf>
    <xf numFmtId="1" fontId="33" fillId="0" borderId="2" xfId="0" applyNumberFormat="1" applyFont="1" applyBorder="1" applyAlignment="1">
      <alignment horizontal="center" vertical="top" wrapText="1"/>
    </xf>
    <xf numFmtId="1" fontId="33" fillId="2" borderId="2" xfId="0" applyNumberFormat="1" applyFont="1" applyFill="1" applyBorder="1" applyAlignment="1">
      <alignment horizontal="center" vertical="center" wrapText="1"/>
    </xf>
    <xf numFmtId="0" fontId="33" fillId="0" borderId="0" xfId="0" applyFont="1" applyAlignment="1">
      <alignment/>
    </xf>
    <xf numFmtId="1" fontId="33" fillId="4" borderId="2" xfId="0" applyNumberFormat="1" applyFont="1" applyFill="1" applyBorder="1" applyAlignment="1">
      <alignment horizontal="right" vertical="center" wrapText="1"/>
    </xf>
    <xf numFmtId="0" fontId="33" fillId="3" borderId="2" xfId="0" applyFont="1" applyFill="1" applyBorder="1" applyAlignment="1">
      <alignment horizontal="left" vertical="center" wrapText="1"/>
    </xf>
    <xf numFmtId="0" fontId="32" fillId="3" borderId="0" xfId="0" applyFont="1" applyFill="1" applyAlignment="1">
      <alignment horizontal="center" vertical="center"/>
    </xf>
    <xf numFmtId="175" fontId="32" fillId="3" borderId="0" xfId="0" applyNumberFormat="1" applyFont="1" applyFill="1" applyAlignment="1">
      <alignment horizontal="center" vertical="center"/>
    </xf>
    <xf numFmtId="0" fontId="34" fillId="3" borderId="2" xfId="0" applyFont="1" applyFill="1" applyBorder="1" applyAlignment="1">
      <alignment horizontal="left" vertical="center" wrapText="1"/>
    </xf>
    <xf numFmtId="0" fontId="33" fillId="3" borderId="0" xfId="0" applyFont="1" applyFill="1" applyAlignment="1">
      <alignment horizontal="center" vertical="center"/>
    </xf>
    <xf numFmtId="175" fontId="33" fillId="3" borderId="0" xfId="0" applyNumberFormat="1" applyFont="1" applyFill="1" applyAlignment="1">
      <alignment horizontal="center" vertical="center"/>
    </xf>
    <xf numFmtId="49" fontId="34" fillId="3" borderId="2" xfId="0" applyNumberFormat="1" applyFont="1" applyFill="1" applyBorder="1" applyAlignment="1">
      <alignment horizontal="left" vertical="center" wrapText="1"/>
    </xf>
    <xf numFmtId="0" fontId="34" fillId="3" borderId="2" xfId="0" applyFont="1" applyFill="1" applyBorder="1" applyAlignment="1">
      <alignment horizontal="left" vertical="top" wrapText="1"/>
    </xf>
    <xf numFmtId="175" fontId="33" fillId="0" borderId="0" xfId="0" applyNumberFormat="1" applyFont="1" applyAlignment="1">
      <alignment/>
    </xf>
    <xf numFmtId="0" fontId="33" fillId="0" borderId="0" xfId="0" applyFont="1" applyAlignment="1">
      <alignment horizontal="center"/>
    </xf>
    <xf numFmtId="175" fontId="33" fillId="0" borderId="0" xfId="0" applyNumberFormat="1" applyFont="1" applyAlignment="1">
      <alignment horizontal="center"/>
    </xf>
    <xf numFmtId="0" fontId="33" fillId="2" borderId="2" xfId="0" applyFont="1" applyFill="1" applyBorder="1" applyAlignment="1">
      <alignment horizontal="center" vertical="center" wrapText="1"/>
    </xf>
    <xf numFmtId="175" fontId="33" fillId="2" borderId="2" xfId="0" applyNumberFormat="1" applyFont="1" applyFill="1" applyBorder="1" applyAlignment="1">
      <alignment horizontal="center" vertical="center" wrapText="1"/>
    </xf>
    <xf numFmtId="0" fontId="32" fillId="2" borderId="0" xfId="0" applyFont="1" applyFill="1" applyAlignment="1">
      <alignment horizontal="center" vertical="center"/>
    </xf>
    <xf numFmtId="0" fontId="32" fillId="4" borderId="0" xfId="0" applyFont="1" applyFill="1" applyAlignment="1">
      <alignment horizontal="center" vertical="center"/>
    </xf>
    <xf numFmtId="0" fontId="32" fillId="0" borderId="0" xfId="0" applyFont="1" applyAlignment="1">
      <alignment/>
    </xf>
    <xf numFmtId="0" fontId="32" fillId="0" borderId="0" xfId="0" applyFont="1" applyAlignment="1">
      <alignment vertical="top"/>
    </xf>
    <xf numFmtId="0" fontId="33" fillId="0" borderId="0" xfId="0" applyFont="1" applyAlignment="1">
      <alignment/>
    </xf>
    <xf numFmtId="0" fontId="32" fillId="0" borderId="0" xfId="0" applyFont="1" applyAlignment="1">
      <alignment horizontal="right"/>
    </xf>
    <xf numFmtId="0" fontId="32" fillId="0" borderId="0" xfId="0" applyFont="1" applyAlignment="1">
      <alignment horizontal="justify"/>
    </xf>
    <xf numFmtId="0" fontId="32" fillId="0" borderId="0" xfId="0" applyFont="1" applyAlignment="1">
      <alignment horizontal="right" wrapText="1"/>
    </xf>
    <xf numFmtId="0" fontId="33" fillId="0" borderId="12" xfId="0" applyFont="1" applyBorder="1" applyAlignment="1">
      <alignment horizontal="center" vertical="center" wrapText="1"/>
    </xf>
    <xf numFmtId="1" fontId="32" fillId="0" borderId="2" xfId="0" applyNumberFormat="1" applyFont="1" applyBorder="1" applyAlignment="1">
      <alignment horizontal="right" vertical="top" wrapText="1"/>
    </xf>
    <xf numFmtId="1" fontId="33" fillId="0" borderId="2" xfId="0" applyNumberFormat="1" applyFont="1" applyBorder="1" applyAlignment="1">
      <alignment horizontal="right" vertical="top" wrapText="1"/>
    </xf>
    <xf numFmtId="0" fontId="33" fillId="0" borderId="0"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2" xfId="0" applyFont="1" applyBorder="1" applyAlignment="1">
      <alignment horizontal="center" vertical="top" wrapText="1"/>
    </xf>
    <xf numFmtId="0" fontId="36" fillId="0" borderId="2" xfId="0" applyFont="1" applyBorder="1" applyAlignment="1">
      <alignment horizontal="justify" vertical="top" wrapText="1"/>
    </xf>
    <xf numFmtId="1" fontId="33" fillId="0" borderId="2" xfId="0" applyNumberFormat="1" applyFont="1" applyBorder="1" applyAlignment="1">
      <alignment horizontal="justify" vertical="top" wrapText="1"/>
    </xf>
    <xf numFmtId="1" fontId="32" fillId="0" borderId="2" xfId="0" applyNumberFormat="1" applyFont="1" applyBorder="1" applyAlignment="1">
      <alignment horizontal="justify" vertical="top" wrapText="1"/>
    </xf>
    <xf numFmtId="49" fontId="32" fillId="0" borderId="2" xfId="0" applyNumberFormat="1" applyFont="1" applyBorder="1" applyAlignment="1">
      <alignment horizontal="center" vertical="top" wrapText="1"/>
    </xf>
    <xf numFmtId="0" fontId="32" fillId="0" borderId="2" xfId="0" applyFont="1" applyBorder="1" applyAlignment="1">
      <alignment horizontal="justify" vertical="top" wrapText="1"/>
    </xf>
    <xf numFmtId="1" fontId="32" fillId="2" borderId="2" xfId="0" applyNumberFormat="1" applyFont="1" applyFill="1" applyBorder="1" applyAlignment="1">
      <alignment horizontal="right" vertical="center" wrapText="1"/>
    </xf>
    <xf numFmtId="0" fontId="32" fillId="0" borderId="0" xfId="0" applyFont="1" applyAlignment="1">
      <alignment wrapText="1"/>
    </xf>
    <xf numFmtId="1" fontId="33" fillId="0" borderId="2" xfId="0" applyNumberFormat="1" applyFont="1" applyBorder="1" applyAlignment="1">
      <alignment horizontal="right" wrapText="1"/>
    </xf>
    <xf numFmtId="0" fontId="33" fillId="0" borderId="2" xfId="0" applyFont="1" applyBorder="1" applyAlignment="1">
      <alignment horizontal="center" vertical="top" wrapText="1"/>
    </xf>
    <xf numFmtId="0" fontId="34" fillId="0" borderId="2" xfId="0" applyFont="1" applyBorder="1" applyAlignment="1">
      <alignment horizontal="justify" vertical="top" wrapText="1"/>
    </xf>
    <xf numFmtId="49" fontId="32" fillId="0" borderId="2" xfId="0" applyNumberFormat="1" applyFont="1" applyBorder="1" applyAlignment="1">
      <alignment horizontal="center" vertical="center" wrapText="1"/>
    </xf>
    <xf numFmtId="0" fontId="36" fillId="0" borderId="2" xfId="0" applyFont="1" applyBorder="1" applyAlignment="1">
      <alignment horizontal="left" vertical="center" wrapText="1"/>
    </xf>
    <xf numFmtId="1" fontId="32" fillId="0" borderId="2" xfId="0" applyNumberFormat="1" applyFont="1" applyBorder="1" applyAlignment="1">
      <alignment horizontal="right" vertical="center" wrapText="1"/>
    </xf>
    <xf numFmtId="0" fontId="32" fillId="0" borderId="0" xfId="0" applyFont="1" applyAlignment="1">
      <alignment horizontal="left" vertical="center"/>
    </xf>
    <xf numFmtId="175" fontId="32" fillId="0" borderId="0" xfId="0" applyNumberFormat="1" applyFont="1" applyAlignment="1">
      <alignment horizontal="left" vertical="center"/>
    </xf>
    <xf numFmtId="1" fontId="33" fillId="0" borderId="2" xfId="0" applyNumberFormat="1" applyFont="1" applyBorder="1" applyAlignment="1">
      <alignment horizontal="right" vertical="center" wrapText="1"/>
    </xf>
    <xf numFmtId="0" fontId="33" fillId="0" borderId="0" xfId="0" applyFont="1" applyAlignment="1">
      <alignment horizontal="left" vertical="center"/>
    </xf>
    <xf numFmtId="175" fontId="33" fillId="0" borderId="0" xfId="0" applyNumberFormat="1" applyFont="1" applyAlignment="1">
      <alignment horizontal="left" vertical="center"/>
    </xf>
    <xf numFmtId="0" fontId="32" fillId="0" borderId="2" xfId="0" applyFont="1" applyBorder="1" applyAlignment="1">
      <alignment horizontal="left" vertical="top" wrapText="1"/>
    </xf>
    <xf numFmtId="175" fontId="32" fillId="0" borderId="0" xfId="0" applyNumberFormat="1" applyFont="1" applyAlignment="1">
      <alignment/>
    </xf>
    <xf numFmtId="1" fontId="32" fillId="0" borderId="2" xfId="0" applyNumberFormat="1" applyFont="1" applyBorder="1" applyAlignment="1">
      <alignment horizontal="right" wrapText="1"/>
    </xf>
    <xf numFmtId="1" fontId="32" fillId="2" borderId="2" xfId="0" applyNumberFormat="1" applyFont="1" applyFill="1" applyBorder="1" applyAlignment="1">
      <alignment horizontal="right" wrapText="1"/>
    </xf>
    <xf numFmtId="1" fontId="36" fillId="0" borderId="2" xfId="0" applyNumberFormat="1" applyFont="1" applyBorder="1" applyAlignment="1">
      <alignment horizontal="right" wrapText="1"/>
    </xf>
    <xf numFmtId="1" fontId="36" fillId="0" borderId="2" xfId="0" applyNumberFormat="1" applyFont="1" applyBorder="1" applyAlignment="1">
      <alignment horizontal="right" vertical="justify" wrapText="1"/>
    </xf>
    <xf numFmtId="1" fontId="32" fillId="0" borderId="2" xfId="0" applyNumberFormat="1" applyFont="1" applyBorder="1" applyAlignment="1">
      <alignment horizontal="center" vertical="top" wrapText="1"/>
    </xf>
    <xf numFmtId="0" fontId="36" fillId="0" borderId="13" xfId="0" applyFont="1" applyBorder="1" applyAlignment="1">
      <alignment horizontal="justify" vertical="top" wrapText="1"/>
    </xf>
    <xf numFmtId="0" fontId="36" fillId="0" borderId="13" xfId="0" applyFont="1" applyBorder="1" applyAlignment="1">
      <alignment horizontal="left" vertical="top" wrapText="1"/>
    </xf>
    <xf numFmtId="49" fontId="33" fillId="0" borderId="2" xfId="0" applyNumberFormat="1" applyFont="1" applyBorder="1" applyAlignment="1">
      <alignment horizontal="center" vertical="center" wrapText="1"/>
    </xf>
    <xf numFmtId="1" fontId="32" fillId="0" borderId="9" xfId="0" applyNumberFormat="1" applyFont="1" applyBorder="1" applyAlignment="1">
      <alignment horizontal="right" vertical="top" wrapText="1"/>
    </xf>
    <xf numFmtId="0" fontId="34" fillId="0" borderId="2" xfId="0" applyFont="1" applyBorder="1" applyAlignment="1">
      <alignment horizontal="left" vertical="center" wrapText="1"/>
    </xf>
    <xf numFmtId="0" fontId="32" fillId="0" borderId="9" xfId="0" applyFont="1" applyBorder="1" applyAlignment="1">
      <alignment horizontal="justify" vertical="top" wrapText="1"/>
    </xf>
    <xf numFmtId="0" fontId="36" fillId="0" borderId="2" xfId="0" applyFont="1" applyBorder="1" applyAlignment="1">
      <alignment horizontal="left" vertical="top" wrapText="1"/>
    </xf>
    <xf numFmtId="1" fontId="32" fillId="0" borderId="2" xfId="0" applyNumberFormat="1" applyFont="1" applyBorder="1" applyAlignment="1">
      <alignment horizontal="center" vertical="center" wrapText="1"/>
    </xf>
    <xf numFmtId="1" fontId="33" fillId="0" borderId="2" xfId="0" applyNumberFormat="1" applyFont="1" applyBorder="1" applyAlignment="1">
      <alignment horizontal="center" vertical="center" wrapText="1"/>
    </xf>
    <xf numFmtId="1" fontId="32" fillId="3" borderId="2" xfId="0" applyNumberFormat="1" applyFont="1" applyFill="1" applyBorder="1" applyAlignment="1">
      <alignment horizontal="right" vertical="center" wrapText="1"/>
    </xf>
    <xf numFmtId="0" fontId="36" fillId="0" borderId="2" xfId="0" applyFont="1" applyBorder="1" applyAlignment="1">
      <alignment horizontal="center" vertical="top" wrapText="1"/>
    </xf>
    <xf numFmtId="0" fontId="36" fillId="0" borderId="2" xfId="0" applyFont="1" applyBorder="1" applyAlignment="1">
      <alignment horizontal="justify" wrapText="1"/>
    </xf>
    <xf numFmtId="0" fontId="36" fillId="0" borderId="2" xfId="0" applyFont="1" applyBorder="1" applyAlignment="1">
      <alignment horizontal="justify" vertical="center" wrapText="1"/>
    </xf>
    <xf numFmtId="0" fontId="33" fillId="0" borderId="3" xfId="0" applyFont="1" applyBorder="1" applyAlignment="1">
      <alignment horizontal="center" vertical="top" wrapText="1"/>
    </xf>
    <xf numFmtId="0" fontId="34" fillId="0" borderId="8" xfId="0" applyFont="1" applyBorder="1" applyAlignment="1">
      <alignment horizontal="justify" vertical="top" wrapText="1"/>
    </xf>
    <xf numFmtId="0" fontId="33" fillId="0" borderId="2" xfId="0" applyFont="1" applyBorder="1" applyAlignment="1">
      <alignment horizontal="justify" vertical="top" wrapText="1"/>
    </xf>
    <xf numFmtId="1" fontId="33" fillId="0" borderId="9" xfId="0" applyNumberFormat="1" applyFont="1" applyBorder="1" applyAlignment="1">
      <alignment horizontal="justify" vertical="top" wrapText="1"/>
    </xf>
    <xf numFmtId="1" fontId="33" fillId="0" borderId="9" xfId="0" applyNumberFormat="1" applyFont="1" applyBorder="1" applyAlignment="1">
      <alignment horizontal="right" wrapText="1"/>
    </xf>
    <xf numFmtId="175" fontId="32" fillId="0" borderId="2" xfId="0" applyNumberFormat="1" applyFont="1" applyBorder="1" applyAlignment="1">
      <alignment horizontal="right" vertical="top" wrapText="1"/>
    </xf>
    <xf numFmtId="1" fontId="32" fillId="0" borderId="13" xfId="0" applyNumberFormat="1" applyFont="1" applyBorder="1" applyAlignment="1">
      <alignment horizontal="right" vertical="top" wrapText="1"/>
    </xf>
    <xf numFmtId="1" fontId="32" fillId="0" borderId="1" xfId="0" applyNumberFormat="1" applyFont="1" applyBorder="1" applyAlignment="1">
      <alignment horizontal="right" vertical="top" wrapText="1"/>
    </xf>
    <xf numFmtId="0" fontId="32" fillId="2" borderId="2" xfId="0" applyFont="1" applyFill="1" applyBorder="1" applyAlignment="1">
      <alignment horizontal="center" vertical="center" wrapText="1"/>
    </xf>
    <xf numFmtId="0" fontId="32" fillId="0" borderId="8" xfId="0" applyFont="1" applyBorder="1" applyAlignment="1">
      <alignment horizontal="justify" vertical="top" wrapText="1"/>
    </xf>
    <xf numFmtId="0" fontId="32" fillId="0" borderId="0" xfId="0" applyFont="1" applyAlignment="1">
      <alignment horizontal="justify" vertical="center"/>
    </xf>
    <xf numFmtId="0" fontId="32" fillId="0" borderId="2" xfId="0" applyFont="1" applyBorder="1" applyAlignment="1">
      <alignment horizontal="center" vertical="center"/>
    </xf>
    <xf numFmtId="0" fontId="32" fillId="0" borderId="0" xfId="0" applyFont="1" applyAlignment="1">
      <alignment horizontal="right" vertical="center"/>
    </xf>
    <xf numFmtId="175" fontId="32" fillId="0" borderId="2" xfId="0" applyNumberFormat="1" applyFont="1" applyBorder="1" applyAlignment="1">
      <alignment vertical="top" wrapText="1"/>
    </xf>
    <xf numFmtId="0" fontId="33" fillId="0" borderId="0" xfId="0" applyFont="1" applyBorder="1" applyAlignment="1">
      <alignment horizontal="right" vertical="top" wrapText="1"/>
    </xf>
    <xf numFmtId="0" fontId="37" fillId="0" borderId="0" xfId="0" applyFont="1" applyAlignment="1">
      <alignment horizontal="justify"/>
    </xf>
    <xf numFmtId="0" fontId="32" fillId="0" borderId="0" xfId="0" applyFont="1" applyAlignment="1">
      <alignment horizontal="center"/>
    </xf>
    <xf numFmtId="0" fontId="32" fillId="0" borderId="0" xfId="0" applyFont="1" applyAlignment="1">
      <alignment horizontal="center"/>
    </xf>
    <xf numFmtId="0" fontId="32" fillId="0" borderId="0" xfId="0" applyFont="1" applyBorder="1" applyAlignment="1">
      <alignment horizontal="center" vertical="top" wrapText="1"/>
    </xf>
    <xf numFmtId="0" fontId="36" fillId="0" borderId="0" xfId="0" applyFont="1" applyBorder="1" applyAlignment="1">
      <alignment horizontal="left" vertical="top" wrapText="1"/>
    </xf>
    <xf numFmtId="0" fontId="32" fillId="0" borderId="0" xfId="0" applyFont="1" applyBorder="1" applyAlignment="1">
      <alignment horizontal="right" vertical="top" wrapText="1"/>
    </xf>
    <xf numFmtId="0" fontId="38" fillId="0" borderId="0" xfId="15" applyFont="1" applyAlignment="1">
      <alignment horizontal="justify"/>
    </xf>
    <xf numFmtId="0" fontId="38" fillId="0" borderId="0" xfId="15" applyFont="1" applyAlignment="1">
      <alignment/>
    </xf>
    <xf numFmtId="0" fontId="32" fillId="0" borderId="0" xfId="0" applyFont="1" applyAlignment="1">
      <alignment horizontal="right"/>
    </xf>
    <xf numFmtId="0" fontId="33" fillId="0" borderId="0" xfId="0" applyFont="1" applyAlignment="1">
      <alignment horizontal="center"/>
    </xf>
    <xf numFmtId="0" fontId="33" fillId="0" borderId="6" xfId="0" applyFont="1" applyBorder="1" applyAlignment="1">
      <alignment horizontal="center"/>
    </xf>
    <xf numFmtId="0" fontId="32" fillId="0" borderId="6" xfId="0" applyFont="1" applyBorder="1" applyAlignment="1">
      <alignment horizontal="center"/>
    </xf>
    <xf numFmtId="49" fontId="37" fillId="5" borderId="3" xfId="0" applyNumberFormat="1" applyFont="1" applyFill="1" applyBorder="1" applyAlignment="1">
      <alignment horizontal="center" vertical="center" wrapText="1"/>
    </xf>
    <xf numFmtId="1" fontId="37" fillId="5" borderId="7" xfId="0" applyNumberFormat="1" applyFont="1" applyFill="1" applyBorder="1" applyAlignment="1">
      <alignment horizontal="right" vertical="center" wrapText="1"/>
    </xf>
    <xf numFmtId="1" fontId="33" fillId="5" borderId="7" xfId="0" applyNumberFormat="1" applyFont="1" applyFill="1" applyBorder="1" applyAlignment="1">
      <alignment horizontal="right" vertical="center" wrapText="1"/>
    </xf>
    <xf numFmtId="1" fontId="37" fillId="5" borderId="2" xfId="21" applyNumberFormat="1" applyFont="1" applyFill="1" applyBorder="1" applyAlignment="1">
      <alignment horizontal="right" vertical="center" wrapText="1"/>
    </xf>
    <xf numFmtId="0" fontId="37" fillId="5" borderId="0" xfId="0" applyFont="1" applyFill="1" applyAlignment="1">
      <alignment horizontal="center" vertical="center"/>
    </xf>
    <xf numFmtId="1" fontId="37" fillId="5" borderId="7" xfId="21" applyNumberFormat="1" applyFont="1" applyFill="1" applyBorder="1" applyAlignment="1">
      <alignment horizontal="right" vertical="center" wrapText="1"/>
    </xf>
    <xf numFmtId="175" fontId="37" fillId="5" borderId="7" xfId="21" applyNumberFormat="1" applyFont="1" applyFill="1" applyBorder="1" applyAlignment="1">
      <alignment horizontal="right" vertical="center" wrapText="1"/>
    </xf>
    <xf numFmtId="1" fontId="37" fillId="5" borderId="2" xfId="21" applyNumberFormat="1" applyFont="1" applyFill="1" applyBorder="1" applyAlignment="1">
      <alignment horizontal="right" vertical="center" wrapText="1"/>
    </xf>
    <xf numFmtId="175" fontId="37" fillId="2" borderId="2" xfId="21" applyNumberFormat="1" applyFont="1" applyFill="1" applyBorder="1" applyAlignment="1">
      <alignment horizontal="right" vertical="center" wrapText="1"/>
    </xf>
    <xf numFmtId="0" fontId="37" fillId="5" borderId="0" xfId="0" applyFont="1" applyFill="1" applyAlignment="1">
      <alignment/>
    </xf>
    <xf numFmtId="1" fontId="33" fillId="5" borderId="2" xfId="21" applyNumberFormat="1" applyFont="1" applyFill="1" applyBorder="1" applyAlignment="1">
      <alignment horizontal="right" vertical="center" wrapText="1"/>
    </xf>
    <xf numFmtId="1" fontId="33" fillId="5" borderId="7" xfId="21" applyNumberFormat="1" applyFont="1" applyFill="1" applyBorder="1" applyAlignment="1">
      <alignment horizontal="center" vertical="center" wrapText="1"/>
    </xf>
    <xf numFmtId="1" fontId="33" fillId="5" borderId="7" xfId="0" applyNumberFormat="1" applyFont="1" applyFill="1" applyBorder="1" applyAlignment="1">
      <alignment horizontal="center" vertical="center" wrapText="1"/>
    </xf>
    <xf numFmtId="175" fontId="32" fillId="0" borderId="2" xfId="21" applyNumberFormat="1" applyFont="1" applyBorder="1" applyAlignment="1">
      <alignment horizontal="right" vertical="top" wrapText="1"/>
    </xf>
    <xf numFmtId="0" fontId="32" fillId="0" borderId="8" xfId="0" applyFont="1" applyBorder="1" applyAlignment="1">
      <alignment horizontal="left" vertical="top" wrapText="1"/>
    </xf>
    <xf numFmtId="175" fontId="33" fillId="5" borderId="2" xfId="21" applyNumberFormat="1" applyFont="1" applyFill="1" applyBorder="1" applyAlignment="1">
      <alignment horizontal="center" vertical="center" wrapText="1"/>
    </xf>
    <xf numFmtId="175" fontId="33" fillId="5" borderId="7" xfId="21" applyNumberFormat="1" applyFont="1" applyFill="1" applyBorder="1" applyAlignment="1">
      <alignment horizontal="center" vertical="center" wrapText="1"/>
    </xf>
    <xf numFmtId="1" fontId="33" fillId="5" borderId="2" xfId="21" applyNumberFormat="1" applyFont="1" applyFill="1" applyBorder="1" applyAlignment="1">
      <alignment horizontal="center" vertical="center" wrapText="1"/>
    </xf>
    <xf numFmtId="0" fontId="37" fillId="5" borderId="2" xfId="0" applyFont="1" applyFill="1" applyBorder="1" applyAlignment="1">
      <alignment horizontal="center" vertical="center" wrapText="1"/>
    </xf>
    <xf numFmtId="1" fontId="33" fillId="4" borderId="7" xfId="21" applyNumberFormat="1" applyFont="1" applyFill="1" applyBorder="1" applyAlignment="1">
      <alignment horizontal="center" vertical="center" wrapText="1"/>
    </xf>
    <xf numFmtId="1" fontId="33" fillId="4" borderId="7" xfId="0" applyNumberFormat="1" applyFont="1" applyFill="1" applyBorder="1" applyAlignment="1">
      <alignment horizontal="center" vertical="center" wrapText="1"/>
    </xf>
    <xf numFmtId="0" fontId="32" fillId="4" borderId="0" xfId="0" applyFont="1" applyFill="1" applyAlignment="1">
      <alignment horizontal="center" vertical="center"/>
    </xf>
    <xf numFmtId="0" fontId="32" fillId="0" borderId="0" xfId="0" applyFont="1" applyAlignment="1">
      <alignment/>
    </xf>
    <xf numFmtId="0" fontId="32" fillId="0" borderId="0" xfId="0" applyFont="1" applyAlignment="1">
      <alignment horizontal="justify"/>
    </xf>
    <xf numFmtId="0" fontId="33" fillId="0" borderId="0" xfId="0" applyFont="1" applyAlignment="1">
      <alignment/>
    </xf>
    <xf numFmtId="0" fontId="32" fillId="0" borderId="6" xfId="0" applyFont="1" applyBorder="1" applyAlignment="1">
      <alignment/>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center" vertical="top" wrapText="1"/>
    </xf>
    <xf numFmtId="0" fontId="37" fillId="0" borderId="8" xfId="0" applyFont="1" applyBorder="1" applyAlignment="1">
      <alignment horizontal="justify" vertical="top" wrapText="1"/>
    </xf>
    <xf numFmtId="0" fontId="37" fillId="0" borderId="9" xfId="0" applyFont="1" applyBorder="1" applyAlignment="1">
      <alignment horizontal="justify" vertical="top" wrapText="1"/>
    </xf>
    <xf numFmtId="1" fontId="32" fillId="0" borderId="7" xfId="0" applyNumberFormat="1" applyFont="1" applyBorder="1" applyAlignment="1">
      <alignment horizontal="right" vertical="top" wrapText="1"/>
    </xf>
    <xf numFmtId="175" fontId="32" fillId="0" borderId="2" xfId="0" applyNumberFormat="1" applyFont="1" applyBorder="1" applyAlignment="1">
      <alignment horizontal="right" vertical="top" wrapText="1"/>
    </xf>
    <xf numFmtId="175" fontId="32" fillId="0" borderId="7" xfId="0" applyNumberFormat="1" applyFont="1" applyBorder="1" applyAlignment="1">
      <alignment horizontal="right" vertical="top" wrapText="1"/>
    </xf>
    <xf numFmtId="1" fontId="33" fillId="0" borderId="2" xfId="21" applyNumberFormat="1" applyFont="1" applyBorder="1" applyAlignment="1">
      <alignment horizontal="right" vertical="top" wrapText="1"/>
    </xf>
    <xf numFmtId="49" fontId="33" fillId="0" borderId="3" xfId="0" applyNumberFormat="1" applyFont="1" applyBorder="1" applyAlignment="1">
      <alignment horizontal="center" vertical="center" wrapText="1"/>
    </xf>
    <xf numFmtId="1" fontId="33" fillId="0" borderId="7" xfId="0" applyNumberFormat="1" applyFont="1" applyBorder="1" applyAlignment="1">
      <alignment horizontal="right" vertical="top" wrapText="1"/>
    </xf>
    <xf numFmtId="175" fontId="33" fillId="0" borderId="7" xfId="0" applyNumberFormat="1" applyFont="1" applyBorder="1" applyAlignment="1">
      <alignment horizontal="right" vertical="top" wrapText="1"/>
    </xf>
    <xf numFmtId="1" fontId="37" fillId="2" borderId="2" xfId="21" applyNumberFormat="1" applyFont="1" applyFill="1" applyBorder="1" applyAlignment="1">
      <alignment horizontal="right" vertical="center" wrapText="1"/>
    </xf>
    <xf numFmtId="49" fontId="32" fillId="0" borderId="3" xfId="0" applyNumberFormat="1" applyFont="1" applyBorder="1" applyAlignment="1">
      <alignment horizontal="center" vertical="top" wrapText="1"/>
    </xf>
    <xf numFmtId="0" fontId="32" fillId="0" borderId="8" xfId="0" applyFont="1" applyBorder="1" applyAlignment="1">
      <alignment horizontal="justify" vertical="top" wrapText="1"/>
    </xf>
    <xf numFmtId="0" fontId="32" fillId="0" borderId="9" xfId="0" applyFont="1" applyBorder="1" applyAlignment="1">
      <alignment horizontal="justify" vertical="top" wrapText="1"/>
    </xf>
    <xf numFmtId="1" fontId="32" fillId="0" borderId="7" xfId="21" applyNumberFormat="1" applyFont="1" applyBorder="1" applyAlignment="1">
      <alignment horizontal="right" vertical="top" wrapText="1"/>
    </xf>
    <xf numFmtId="175" fontId="32" fillId="0" borderId="2" xfId="21" applyNumberFormat="1" applyFont="1" applyBorder="1" applyAlignment="1">
      <alignment horizontal="right" vertical="top" wrapText="1"/>
    </xf>
    <xf numFmtId="175" fontId="32" fillId="0" borderId="7" xfId="21" applyNumberFormat="1" applyFont="1" applyBorder="1" applyAlignment="1">
      <alignment horizontal="right" vertical="top" wrapText="1"/>
    </xf>
    <xf numFmtId="1" fontId="33" fillId="0" borderId="7" xfId="21" applyNumberFormat="1" applyFont="1" applyBorder="1" applyAlignment="1">
      <alignment horizontal="right" vertical="top" wrapText="1"/>
    </xf>
    <xf numFmtId="0" fontId="32" fillId="0" borderId="9" xfId="0" applyFont="1" applyBorder="1" applyAlignment="1">
      <alignment horizontal="left" vertical="top" wrapText="1"/>
    </xf>
    <xf numFmtId="0" fontId="33" fillId="2" borderId="2" xfId="0" applyFont="1" applyFill="1" applyBorder="1" applyAlignment="1">
      <alignment horizontal="center" vertical="center" wrapText="1"/>
    </xf>
    <xf numFmtId="1" fontId="33" fillId="0" borderId="7" xfId="0" applyNumberFormat="1" applyFont="1" applyBorder="1" applyAlignment="1">
      <alignment horizontal="right" vertical="top" wrapText="1"/>
    </xf>
    <xf numFmtId="0" fontId="32" fillId="2" borderId="0" xfId="0" applyFont="1" applyFill="1" applyAlignment="1">
      <alignment/>
    </xf>
    <xf numFmtId="0" fontId="32" fillId="0" borderId="2" xfId="0" applyFont="1" applyBorder="1" applyAlignment="1">
      <alignment horizontal="center" vertical="top" wrapText="1"/>
    </xf>
    <xf numFmtId="0" fontId="33" fillId="0" borderId="3" xfId="0" applyFont="1" applyBorder="1" applyAlignment="1">
      <alignment horizontal="center" vertical="top" wrapText="1"/>
    </xf>
    <xf numFmtId="1" fontId="32" fillId="0" borderId="7" xfId="0" applyNumberFormat="1" applyFont="1" applyBorder="1" applyAlignment="1">
      <alignment horizontal="right" vertical="top" wrapText="1"/>
    </xf>
    <xf numFmtId="175" fontId="33" fillId="0" borderId="7" xfId="21" applyNumberFormat="1" applyFont="1" applyBorder="1" applyAlignment="1">
      <alignment horizontal="right" vertical="top" wrapText="1"/>
    </xf>
    <xf numFmtId="1" fontId="32" fillId="2" borderId="2" xfId="21" applyNumberFormat="1" applyFont="1" applyFill="1" applyBorder="1" applyAlignment="1">
      <alignment horizontal="right" vertical="center" wrapText="1"/>
    </xf>
    <xf numFmtId="49" fontId="32" fillId="0" borderId="3" xfId="0" applyNumberFormat="1" applyFont="1" applyBorder="1" applyAlignment="1">
      <alignment horizontal="center" vertical="center" wrapText="1"/>
    </xf>
    <xf numFmtId="1" fontId="32" fillId="0" borderId="7" xfId="21" applyNumberFormat="1" applyFont="1" applyBorder="1" applyAlignment="1">
      <alignment horizontal="right" wrapText="1"/>
    </xf>
    <xf numFmtId="175" fontId="32" fillId="0" borderId="7" xfId="21" applyNumberFormat="1" applyFont="1" applyBorder="1" applyAlignment="1">
      <alignment horizontal="right" wrapText="1"/>
    </xf>
    <xf numFmtId="175" fontId="33" fillId="0" borderId="7" xfId="0" applyNumberFormat="1" applyFont="1" applyBorder="1" applyAlignment="1">
      <alignment horizontal="right" wrapText="1"/>
    </xf>
    <xf numFmtId="175" fontId="32" fillId="0" borderId="2" xfId="21" applyNumberFormat="1" applyFont="1" applyBorder="1" applyAlignment="1">
      <alignment horizontal="right" wrapText="1"/>
    </xf>
    <xf numFmtId="1" fontId="32" fillId="2" borderId="2" xfId="21" applyNumberFormat="1" applyFont="1" applyFill="1" applyBorder="1" applyAlignment="1">
      <alignment horizontal="right" wrapText="1"/>
    </xf>
    <xf numFmtId="175" fontId="32" fillId="0" borderId="7" xfId="21" applyNumberFormat="1" applyFont="1" applyBorder="1" applyAlignment="1">
      <alignment horizontal="center" wrapText="1"/>
    </xf>
    <xf numFmtId="175" fontId="32" fillId="0" borderId="2" xfId="21" applyNumberFormat="1" applyFont="1" applyBorder="1" applyAlignment="1">
      <alignment horizontal="center" wrapText="1"/>
    </xf>
    <xf numFmtId="0" fontId="32" fillId="0" borderId="0" xfId="0" applyFont="1" applyAlignment="1">
      <alignment horizontal="center" vertical="center"/>
    </xf>
    <xf numFmtId="1" fontId="33" fillId="2" borderId="2" xfId="21" applyNumberFormat="1" applyFont="1" applyFill="1" applyBorder="1" applyAlignment="1">
      <alignment horizontal="right" vertical="center" wrapText="1"/>
    </xf>
    <xf numFmtId="49" fontId="33" fillId="0" borderId="3" xfId="0" applyNumberFormat="1" applyFont="1" applyBorder="1" applyAlignment="1">
      <alignment horizontal="center" vertical="top" wrapText="1"/>
    </xf>
    <xf numFmtId="1" fontId="32" fillId="0" borderId="2" xfId="21" applyNumberFormat="1" applyFont="1" applyBorder="1" applyAlignment="1">
      <alignment horizontal="right" vertical="top" wrapText="1"/>
    </xf>
    <xf numFmtId="49" fontId="32" fillId="0" borderId="1" xfId="0" applyNumberFormat="1" applyFont="1" applyBorder="1" applyAlignment="1">
      <alignment horizontal="center" vertical="top" wrapText="1"/>
    </xf>
    <xf numFmtId="49" fontId="32" fillId="0" borderId="2" xfId="0" applyNumberFormat="1" applyFont="1" applyBorder="1" applyAlignment="1">
      <alignment horizontal="center" vertical="center" wrapText="1"/>
    </xf>
    <xf numFmtId="0" fontId="32" fillId="0" borderId="14" xfId="0" applyFont="1" applyBorder="1" applyAlignment="1">
      <alignment horizontal="justify" vertical="top" wrapText="1"/>
    </xf>
    <xf numFmtId="0" fontId="33" fillId="0" borderId="2" xfId="0" applyFont="1" applyBorder="1" applyAlignment="1">
      <alignment/>
    </xf>
    <xf numFmtId="1" fontId="33" fillId="0" borderId="7" xfId="21" applyNumberFormat="1" applyFont="1" applyBorder="1" applyAlignment="1">
      <alignment horizontal="right" vertical="top" wrapText="1"/>
    </xf>
    <xf numFmtId="1" fontId="33" fillId="0" borderId="7" xfId="21" applyNumberFormat="1" applyFont="1" applyBorder="1" applyAlignment="1">
      <alignment horizontal="right" wrapText="1"/>
    </xf>
    <xf numFmtId="1" fontId="33" fillId="0" borderId="7" xfId="0" applyNumberFormat="1" applyFont="1" applyBorder="1" applyAlignment="1">
      <alignment horizontal="right" wrapText="1"/>
    </xf>
    <xf numFmtId="175" fontId="33" fillId="0" borderId="7" xfId="21" applyNumberFormat="1" applyFont="1" applyBorder="1" applyAlignment="1">
      <alignment horizontal="right" vertical="top" wrapText="1"/>
    </xf>
    <xf numFmtId="175" fontId="37" fillId="2" borderId="2" xfId="21" applyNumberFormat="1" applyFont="1" applyFill="1" applyBorder="1" applyAlignment="1">
      <alignment horizontal="right" vertical="center" wrapText="1"/>
    </xf>
    <xf numFmtId="1" fontId="32" fillId="0" borderId="7" xfId="0" applyNumberFormat="1" applyFont="1" applyBorder="1" applyAlignment="1">
      <alignment horizontal="right" wrapText="1"/>
    </xf>
    <xf numFmtId="49" fontId="33" fillId="0" borderId="2" xfId="0" applyNumberFormat="1" applyFont="1" applyBorder="1" applyAlignment="1">
      <alignment horizontal="center" vertical="center"/>
    </xf>
    <xf numFmtId="1" fontId="33" fillId="0" borderId="2" xfId="21" applyNumberFormat="1" applyFont="1" applyBorder="1" applyAlignment="1">
      <alignment horizontal="right" vertical="top" wrapText="1"/>
    </xf>
    <xf numFmtId="175" fontId="33" fillId="2" borderId="2" xfId="21" applyNumberFormat="1" applyFont="1" applyFill="1" applyBorder="1" applyAlignment="1">
      <alignment horizontal="right" vertical="center" wrapText="1"/>
    </xf>
    <xf numFmtId="175" fontId="32" fillId="0" borderId="7" xfId="0" applyNumberFormat="1" applyFont="1" applyBorder="1" applyAlignment="1">
      <alignment horizontal="right" vertical="top" wrapText="1"/>
    </xf>
    <xf numFmtId="1" fontId="32" fillId="0" borderId="2" xfId="21" applyNumberFormat="1" applyFont="1" applyBorder="1" applyAlignment="1">
      <alignment horizontal="right" vertical="top" wrapText="1"/>
    </xf>
    <xf numFmtId="1" fontId="32" fillId="0" borderId="7" xfId="21" applyNumberFormat="1" applyFont="1" applyBorder="1" applyAlignment="1">
      <alignment horizontal="right" vertical="top" wrapText="1"/>
    </xf>
    <xf numFmtId="0" fontId="33" fillId="0" borderId="2" xfId="0" applyFont="1" applyBorder="1" applyAlignment="1">
      <alignment horizontal="center" vertical="center"/>
    </xf>
    <xf numFmtId="175" fontId="33" fillId="0" borderId="2" xfId="21" applyNumberFormat="1" applyFont="1" applyBorder="1" applyAlignment="1">
      <alignment horizontal="right" vertical="top" wrapText="1"/>
    </xf>
    <xf numFmtId="1" fontId="35" fillId="0" borderId="7" xfId="21" applyNumberFormat="1" applyFont="1" applyBorder="1" applyAlignment="1">
      <alignment horizontal="right" vertical="top" wrapText="1"/>
    </xf>
    <xf numFmtId="175" fontId="35" fillId="0" borderId="7" xfId="21" applyNumberFormat="1" applyFont="1" applyBorder="1" applyAlignment="1">
      <alignment horizontal="right" vertical="top" wrapText="1"/>
    </xf>
    <xf numFmtId="175" fontId="35" fillId="0" borderId="7" xfId="0" applyNumberFormat="1" applyFont="1" applyBorder="1" applyAlignment="1">
      <alignment horizontal="right" vertical="top" wrapText="1"/>
    </xf>
    <xf numFmtId="1" fontId="35" fillId="2" borderId="2" xfId="21" applyNumberFormat="1" applyFont="1" applyFill="1" applyBorder="1" applyAlignment="1">
      <alignment horizontal="right" vertical="center" wrapText="1"/>
    </xf>
    <xf numFmtId="0" fontId="35" fillId="0" borderId="0" xfId="0" applyFont="1" applyAlignment="1">
      <alignment/>
    </xf>
    <xf numFmtId="1" fontId="32" fillId="0" borderId="2" xfId="0" applyNumberFormat="1" applyFont="1" applyBorder="1" applyAlignment="1">
      <alignment horizontal="right" vertical="top" wrapText="1"/>
    </xf>
    <xf numFmtId="175" fontId="35" fillId="2" borderId="2" xfId="21" applyNumberFormat="1" applyFont="1" applyFill="1" applyBorder="1" applyAlignment="1">
      <alignment horizontal="right" vertical="center" wrapText="1"/>
    </xf>
    <xf numFmtId="49" fontId="32" fillId="0" borderId="3" xfId="0" applyNumberFormat="1" applyFont="1" applyBorder="1" applyAlignment="1">
      <alignment horizontal="center" wrapText="1"/>
    </xf>
    <xf numFmtId="175" fontId="32" fillId="0" borderId="7" xfId="0" applyNumberFormat="1" applyFont="1" applyBorder="1" applyAlignment="1">
      <alignment horizontal="right" wrapText="1"/>
    </xf>
    <xf numFmtId="49" fontId="32" fillId="0" borderId="2" xfId="0" applyNumberFormat="1" applyFont="1" applyBorder="1" applyAlignment="1">
      <alignment horizontal="center" vertical="center"/>
    </xf>
    <xf numFmtId="49" fontId="32" fillId="0" borderId="2" xfId="0" applyNumberFormat="1" applyFont="1" applyBorder="1" applyAlignment="1">
      <alignment horizontal="center" vertical="top" wrapText="1"/>
    </xf>
    <xf numFmtId="49" fontId="33" fillId="0" borderId="2" xfId="0" applyNumberFormat="1" applyFont="1" applyBorder="1" applyAlignment="1">
      <alignment horizontal="center" vertical="top" wrapText="1"/>
    </xf>
    <xf numFmtId="49" fontId="33" fillId="0" borderId="2" xfId="0" applyNumberFormat="1" applyFont="1" applyBorder="1" applyAlignment="1">
      <alignment horizontal="center" vertical="center" wrapText="1"/>
    </xf>
    <xf numFmtId="1" fontId="33" fillId="0" borderId="2" xfId="21" applyNumberFormat="1" applyFont="1" applyBorder="1" applyAlignment="1">
      <alignment horizontal="right" vertical="center" wrapText="1"/>
    </xf>
    <xf numFmtId="175" fontId="33" fillId="0" borderId="2" xfId="21" applyNumberFormat="1" applyFont="1" applyBorder="1" applyAlignment="1">
      <alignment horizontal="right" vertical="center" wrapText="1"/>
    </xf>
    <xf numFmtId="175" fontId="33" fillId="0" borderId="7" xfId="0" applyNumberFormat="1" applyFont="1" applyBorder="1" applyAlignment="1">
      <alignment horizontal="right" vertical="center" wrapText="1"/>
    </xf>
    <xf numFmtId="0" fontId="32" fillId="0" borderId="2" xfId="0" applyFont="1" applyBorder="1" applyAlignment="1">
      <alignment horizontal="center" vertical="center" wrapText="1"/>
    </xf>
    <xf numFmtId="0" fontId="35" fillId="5" borderId="0" xfId="0" applyFont="1" applyFill="1" applyAlignment="1">
      <alignment horizontal="center"/>
    </xf>
    <xf numFmtId="0" fontId="32" fillId="0" borderId="3" xfId="0" applyFont="1" applyBorder="1" applyAlignment="1">
      <alignment horizontal="center" vertical="center" wrapText="1"/>
    </xf>
    <xf numFmtId="1" fontId="33" fillId="0" borderId="7" xfId="21" applyNumberFormat="1" applyFont="1" applyBorder="1" applyAlignment="1">
      <alignment vertical="top" wrapText="1"/>
    </xf>
    <xf numFmtId="175" fontId="33" fillId="0" borderId="2" xfId="21" applyNumberFormat="1" applyFont="1" applyBorder="1" applyAlignment="1">
      <alignment vertical="top" wrapText="1"/>
    </xf>
    <xf numFmtId="175" fontId="33" fillId="0" borderId="7" xfId="21" applyNumberFormat="1" applyFont="1" applyBorder="1" applyAlignment="1">
      <alignment vertical="top" wrapText="1"/>
    </xf>
    <xf numFmtId="1" fontId="33" fillId="0" borderId="2" xfId="21" applyNumberFormat="1" applyFont="1" applyBorder="1" applyAlignment="1">
      <alignment vertical="top" wrapText="1"/>
    </xf>
    <xf numFmtId="175" fontId="32" fillId="0" borderId="7" xfId="21" applyNumberFormat="1" applyFont="1" applyBorder="1" applyAlignment="1">
      <alignment horizontal="right" vertical="top" wrapText="1"/>
    </xf>
    <xf numFmtId="1" fontId="32" fillId="0" borderId="9" xfId="0" applyNumberFormat="1" applyFont="1" applyBorder="1" applyAlignment="1">
      <alignment horizontal="right" vertical="top" wrapText="1"/>
    </xf>
    <xf numFmtId="1" fontId="32" fillId="0" borderId="7" xfId="0" applyNumberFormat="1" applyFont="1" applyBorder="1" applyAlignment="1">
      <alignment horizontal="center" vertical="top" wrapText="1"/>
    </xf>
    <xf numFmtId="0" fontId="32" fillId="0" borderId="1" xfId="0" applyFont="1" applyFill="1" applyBorder="1" applyAlignment="1">
      <alignment horizontal="center" vertical="center" wrapText="1"/>
    </xf>
    <xf numFmtId="1" fontId="32" fillId="0" borderId="7" xfId="0" applyNumberFormat="1" applyFont="1" applyBorder="1" applyAlignment="1">
      <alignment horizontal="right" vertical="center" wrapText="1"/>
    </xf>
    <xf numFmtId="1" fontId="32" fillId="0" borderId="7" xfId="21" applyNumberFormat="1" applyFont="1" applyBorder="1" applyAlignment="1">
      <alignment horizontal="right" vertical="center" wrapText="1"/>
    </xf>
    <xf numFmtId="175" fontId="32" fillId="0" borderId="7" xfId="21" applyNumberFormat="1" applyFont="1" applyBorder="1" applyAlignment="1">
      <alignment horizontal="right" vertical="center" wrapText="1"/>
    </xf>
    <xf numFmtId="175" fontId="32" fillId="0" borderId="2" xfId="21" applyNumberFormat="1" applyFont="1" applyBorder="1" applyAlignment="1">
      <alignment horizontal="right" vertical="center" wrapText="1"/>
    </xf>
    <xf numFmtId="0" fontId="32" fillId="0" borderId="0" xfId="0" applyFont="1" applyAlignment="1">
      <alignment horizontal="right" vertical="center"/>
    </xf>
    <xf numFmtId="0" fontId="32" fillId="2" borderId="2" xfId="0" applyFont="1" applyFill="1" applyBorder="1" applyAlignment="1">
      <alignment horizontal="center" vertical="center" wrapText="1"/>
    </xf>
    <xf numFmtId="1" fontId="32" fillId="2" borderId="7" xfId="0" applyNumberFormat="1" applyFont="1" applyFill="1" applyBorder="1" applyAlignment="1">
      <alignment horizontal="right" vertical="center" wrapText="1"/>
    </xf>
    <xf numFmtId="1" fontId="32" fillId="2" borderId="7" xfId="0" applyNumberFormat="1" applyFont="1" applyFill="1" applyBorder="1" applyAlignment="1">
      <alignment horizontal="center" vertical="top" wrapText="1"/>
    </xf>
    <xf numFmtId="175" fontId="32" fillId="2" borderId="7" xfId="0" applyNumberFormat="1" applyFont="1" applyFill="1" applyBorder="1" applyAlignment="1">
      <alignment horizontal="center" vertical="top" wrapText="1"/>
    </xf>
    <xf numFmtId="1" fontId="33" fillId="0" borderId="7" xfId="0" applyNumberFormat="1" applyFont="1" applyBorder="1" applyAlignment="1">
      <alignment horizontal="center" vertical="center" wrapText="1"/>
    </xf>
    <xf numFmtId="175" fontId="33" fillId="0" borderId="7" xfId="0" applyNumberFormat="1" applyFont="1" applyBorder="1" applyAlignment="1">
      <alignment horizontal="center" vertical="center" wrapText="1"/>
    </xf>
    <xf numFmtId="1" fontId="33" fillId="0" borderId="7" xfId="21" applyNumberFormat="1" applyFont="1" applyBorder="1" applyAlignment="1">
      <alignment horizontal="right" wrapText="1"/>
    </xf>
    <xf numFmtId="175" fontId="33" fillId="0" borderId="2" xfId="21" applyNumberFormat="1" applyFont="1" applyBorder="1" applyAlignment="1">
      <alignment wrapText="1"/>
    </xf>
    <xf numFmtId="0" fontId="32" fillId="0" borderId="2" xfId="0" applyFont="1" applyBorder="1" applyAlignment="1">
      <alignment horizontal="center" vertical="center"/>
    </xf>
    <xf numFmtId="0" fontId="32" fillId="0" borderId="0" xfId="0" applyFont="1" applyAlignment="1">
      <alignment wrapText="1"/>
    </xf>
    <xf numFmtId="176" fontId="32" fillId="0" borderId="0" xfId="21" applyNumberFormat="1" applyFont="1" applyBorder="1" applyAlignment="1">
      <alignment horizontal="right" vertical="top" wrapText="1"/>
    </xf>
    <xf numFmtId="0" fontId="32" fillId="0" borderId="0" xfId="0" applyFont="1" applyBorder="1" applyAlignment="1">
      <alignment/>
    </xf>
    <xf numFmtId="0" fontId="42" fillId="0" borderId="0" xfId="15" applyFont="1" applyAlignment="1">
      <alignment/>
    </xf>
    <xf numFmtId="0" fontId="43" fillId="0" borderId="2" xfId="0" applyFont="1" applyBorder="1" applyAlignment="1">
      <alignment horizontal="center" vertical="center" wrapText="1"/>
    </xf>
    <xf numFmtId="0" fontId="32" fillId="0" borderId="2" xfId="0" applyFont="1" applyBorder="1" applyAlignment="1">
      <alignment vertical="center"/>
    </xf>
    <xf numFmtId="1" fontId="32" fillId="0" borderId="2" xfId="0" applyNumberFormat="1" applyFont="1" applyBorder="1" applyAlignment="1">
      <alignment vertical="center" wrapText="1"/>
    </xf>
    <xf numFmtId="0" fontId="32" fillId="0" borderId="0" xfId="0" applyFont="1" applyAlignment="1">
      <alignment vertical="center"/>
    </xf>
    <xf numFmtId="0" fontId="33" fillId="5" borderId="3" xfId="0" applyFont="1" applyFill="1" applyBorder="1" applyAlignment="1">
      <alignment horizontal="center" vertical="center" wrapText="1"/>
    </xf>
    <xf numFmtId="0" fontId="32" fillId="0" borderId="2" xfId="0" applyFont="1" applyBorder="1" applyAlignment="1">
      <alignment vertical="top" wrapText="1"/>
    </xf>
    <xf numFmtId="0" fontId="36" fillId="0" borderId="2" xfId="0" applyFont="1" applyBorder="1" applyAlignment="1">
      <alignment vertical="center" wrapText="1"/>
    </xf>
    <xf numFmtId="0" fontId="46" fillId="0" borderId="2" xfId="0" applyFont="1" applyBorder="1" applyAlignment="1">
      <alignment horizontal="justify" vertical="justify" wrapText="1"/>
    </xf>
    <xf numFmtId="0" fontId="46" fillId="0" borderId="8" xfId="0" applyFont="1" applyBorder="1" applyAlignment="1">
      <alignment vertical="justify" wrapText="1"/>
    </xf>
    <xf numFmtId="0" fontId="48" fillId="0" borderId="2" xfId="0" applyFont="1" applyBorder="1" applyAlignment="1">
      <alignment horizontal="justify" vertical="justify" wrapText="1"/>
    </xf>
    <xf numFmtId="0" fontId="36" fillId="0" borderId="2" xfId="0" applyFont="1" applyBorder="1" applyAlignment="1">
      <alignment horizontal="justify" vertical="justify" wrapText="1"/>
    </xf>
    <xf numFmtId="0" fontId="49" fillId="0" borderId="2" xfId="0" applyFont="1" applyBorder="1" applyAlignment="1">
      <alignment horizontal="justify" vertical="justify" wrapText="1"/>
    </xf>
    <xf numFmtId="0" fontId="36" fillId="0" borderId="8" xfId="0" applyFont="1" applyBorder="1" applyAlignment="1">
      <alignment horizontal="justify" vertical="justify" wrapText="1"/>
    </xf>
    <xf numFmtId="0" fontId="48" fillId="0" borderId="8" xfId="0" applyFont="1" applyBorder="1" applyAlignment="1">
      <alignment horizontal="justify" vertical="justify" wrapText="1"/>
    </xf>
    <xf numFmtId="0" fontId="50" fillId="0" borderId="2" xfId="0" applyFont="1" applyBorder="1" applyAlignment="1">
      <alignment horizontal="center" vertical="center" wrapText="1"/>
    </xf>
    <xf numFmtId="0" fontId="50" fillId="0" borderId="0" xfId="0" applyFont="1" applyAlignment="1">
      <alignment horizontal="center" vertical="center"/>
    </xf>
    <xf numFmtId="175" fontId="33" fillId="0" borderId="7" xfId="0" applyNumberFormat="1" applyFont="1" applyBorder="1" applyAlignment="1">
      <alignment horizontal="right" vertical="top" wrapText="1"/>
    </xf>
    <xf numFmtId="0" fontId="2" fillId="0" borderId="2" xfId="0" applyFont="1" applyBorder="1" applyAlignment="1">
      <alignment horizontal="center" vertical="center" wrapText="1"/>
    </xf>
    <xf numFmtId="0" fontId="28" fillId="0" borderId="2" xfId="0" applyFont="1" applyBorder="1" applyAlignment="1">
      <alignment horizontal="center" vertical="center"/>
    </xf>
    <xf numFmtId="0" fontId="28" fillId="0" borderId="2" xfId="0" applyFont="1" applyBorder="1" applyAlignment="1">
      <alignment horizontal="center" vertical="center" wrapText="1"/>
    </xf>
    <xf numFmtId="1" fontId="28" fillId="0" borderId="2" xfId="0" applyNumberFormat="1" applyFont="1" applyBorder="1" applyAlignment="1">
      <alignment horizontal="center" vertical="center"/>
    </xf>
    <xf numFmtId="1" fontId="28" fillId="6" borderId="2" xfId="0" applyNumberFormat="1" applyFont="1" applyFill="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vertical="center" wrapText="1"/>
    </xf>
    <xf numFmtId="1" fontId="21" fillId="0" borderId="2" xfId="0" applyNumberFormat="1" applyFont="1" applyBorder="1" applyAlignment="1">
      <alignment horizontal="center" vertical="center"/>
    </xf>
    <xf numFmtId="1" fontId="21" fillId="6" borderId="2" xfId="0" applyNumberFormat="1" applyFont="1" applyFill="1" applyBorder="1" applyAlignment="1">
      <alignment horizontal="center" vertical="center"/>
    </xf>
    <xf numFmtId="0" fontId="45" fillId="0" borderId="3" xfId="0" applyFont="1" applyBorder="1" applyAlignment="1">
      <alignment horizontal="center" vertical="center" wrapText="1"/>
    </xf>
    <xf numFmtId="0" fontId="32" fillId="0" borderId="2" xfId="0" applyFont="1" applyBorder="1" applyAlignment="1">
      <alignment horizontal="justify" vertical="justify" wrapText="1"/>
    </xf>
    <xf numFmtId="0" fontId="53" fillId="0" borderId="0" xfId="0" applyFont="1" applyAlignment="1">
      <alignment horizontal="right" wrapText="1"/>
    </xf>
    <xf numFmtId="0" fontId="54" fillId="0" borderId="0" xfId="0" applyFont="1" applyAlignment="1">
      <alignment/>
    </xf>
    <xf numFmtId="0" fontId="52" fillId="0" borderId="2" xfId="0" applyFont="1" applyBorder="1" applyAlignment="1">
      <alignment horizontal="center" vertical="center" wrapText="1"/>
    </xf>
    <xf numFmtId="0" fontId="52" fillId="0" borderId="2" xfId="0" applyFont="1" applyBorder="1" applyAlignment="1">
      <alignment horizontal="center" wrapText="1"/>
    </xf>
    <xf numFmtId="0" fontId="52" fillId="0" borderId="2" xfId="0" applyFont="1" applyBorder="1" applyAlignment="1">
      <alignment horizontal="center" vertical="center" wrapText="1"/>
    </xf>
    <xf numFmtId="0" fontId="52" fillId="0" borderId="2" xfId="0" applyFont="1" applyBorder="1" applyAlignment="1">
      <alignment/>
    </xf>
    <xf numFmtId="0" fontId="55" fillId="0" borderId="2" xfId="0" applyFont="1" applyBorder="1" applyAlignment="1">
      <alignment horizontal="center" vertical="center" wrapText="1"/>
    </xf>
    <xf numFmtId="0" fontId="55" fillId="0" borderId="0" xfId="0" applyFont="1" applyAlignment="1">
      <alignment horizontal="center" vertical="center"/>
    </xf>
    <xf numFmtId="1" fontId="33" fillId="4" borderId="2" xfId="21" applyNumberFormat="1" applyFont="1" applyFill="1" applyBorder="1" applyAlignment="1">
      <alignment horizontal="right" vertical="center" wrapText="1"/>
    </xf>
    <xf numFmtId="0" fontId="12" fillId="0" borderId="13" xfId="0" applyFont="1" applyBorder="1" applyAlignment="1">
      <alignment horizontal="center" vertical="center" wrapText="1"/>
    </xf>
    <xf numFmtId="0" fontId="12" fillId="0" borderId="2" xfId="0" applyFont="1" applyBorder="1" applyAlignment="1">
      <alignment horizont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56" fillId="0" borderId="2" xfId="0" applyFont="1" applyBorder="1" applyAlignment="1">
      <alignment horizontal="center" vertical="top" wrapText="1"/>
    </xf>
    <xf numFmtId="0" fontId="12" fillId="0" borderId="2" xfId="0" applyFont="1" applyBorder="1" applyAlignment="1">
      <alignment horizontal="center" vertical="top" wrapText="1"/>
    </xf>
    <xf numFmtId="0" fontId="10" fillId="0" borderId="2" xfId="0" applyFont="1" applyBorder="1" applyAlignment="1">
      <alignment horizontal="center" vertical="center" wrapText="1"/>
    </xf>
    <xf numFmtId="0" fontId="57" fillId="0" borderId="2" xfId="0" applyFont="1" applyBorder="1" applyAlignment="1">
      <alignment horizontal="center" vertical="top" wrapText="1"/>
    </xf>
    <xf numFmtId="175" fontId="12" fillId="0" borderId="2" xfId="0" applyNumberFormat="1" applyFont="1" applyBorder="1" applyAlignment="1">
      <alignment horizontal="center" vertical="center" wrapText="1"/>
    </xf>
    <xf numFmtId="175" fontId="12" fillId="0" borderId="13" xfId="0" applyNumberFormat="1" applyFont="1" applyBorder="1" applyAlignment="1">
      <alignment horizontal="center" vertical="center" wrapText="1"/>
    </xf>
    <xf numFmtId="0" fontId="10" fillId="0" borderId="2" xfId="0" applyFont="1" applyBorder="1" applyAlignment="1">
      <alignment horizontal="justify" vertical="top" wrapText="1"/>
    </xf>
    <xf numFmtId="0" fontId="12" fillId="0" borderId="2" xfId="0" applyFont="1" applyBorder="1" applyAlignment="1">
      <alignment horizontal="justify" vertical="top" wrapText="1"/>
    </xf>
    <xf numFmtId="185" fontId="10" fillId="0" borderId="2"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2" fillId="0" borderId="2" xfId="0" applyFont="1" applyBorder="1" applyAlignment="1">
      <alignment wrapText="1"/>
    </xf>
    <xf numFmtId="175" fontId="10" fillId="0" borderId="13" xfId="0" applyNumberFormat="1" applyFont="1" applyBorder="1" applyAlignment="1">
      <alignment horizontal="center" vertical="center" wrapText="1"/>
    </xf>
    <xf numFmtId="175" fontId="12" fillId="0" borderId="2" xfId="0" applyNumberFormat="1" applyFont="1" applyBorder="1" applyAlignment="1">
      <alignment horizontal="center"/>
    </xf>
    <xf numFmtId="0" fontId="12" fillId="0" borderId="2" xfId="0" applyFont="1" applyBorder="1" applyAlignment="1">
      <alignment horizontal="center"/>
    </xf>
    <xf numFmtId="175" fontId="10" fillId="0" borderId="2" xfId="0" applyNumberFormat="1" applyFont="1" applyBorder="1" applyAlignment="1">
      <alignment horizontal="center"/>
    </xf>
    <xf numFmtId="175" fontId="12"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0" fontId="43" fillId="0" borderId="13" xfId="0" applyFont="1" applyBorder="1" applyAlignment="1">
      <alignment horizontal="justify" vertical="top" wrapText="1"/>
    </xf>
    <xf numFmtId="0" fontId="6" fillId="0" borderId="2" xfId="0" applyFont="1" applyBorder="1" applyAlignment="1">
      <alignment horizontal="justify" vertical="top" wrapText="1"/>
    </xf>
    <xf numFmtId="0" fontId="0" fillId="0" borderId="2" xfId="0" applyFont="1" applyBorder="1" applyAlignment="1">
      <alignment horizontal="left" vertical="top" wrapText="1"/>
    </xf>
    <xf numFmtId="0" fontId="58" fillId="0" borderId="2" xfId="0" applyFont="1" applyBorder="1" applyAlignment="1">
      <alignment horizontal="center" vertical="top" wrapText="1"/>
    </xf>
    <xf numFmtId="0" fontId="58" fillId="0" borderId="2" xfId="0" applyFont="1" applyBorder="1" applyAlignment="1">
      <alignment horizontal="justify" vertical="top" wrapText="1"/>
    </xf>
    <xf numFmtId="0" fontId="6" fillId="0" borderId="2" xfId="0" applyFont="1" applyBorder="1" applyAlignment="1">
      <alignment wrapText="1"/>
    </xf>
    <xf numFmtId="0" fontId="6" fillId="0" borderId="13"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Fill="1" applyBorder="1" applyAlignment="1">
      <alignment vertical="justify" wrapText="1"/>
    </xf>
    <xf numFmtId="0" fontId="44" fillId="0" borderId="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2" xfId="0" applyFont="1" applyBorder="1" applyAlignment="1">
      <alignment horizontal="center" vertical="center"/>
    </xf>
    <xf numFmtId="0" fontId="44" fillId="0" borderId="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60" fillId="2" borderId="2" xfId="0" applyFont="1" applyFill="1" applyBorder="1" applyAlignment="1">
      <alignment horizontal="center" vertical="center"/>
    </xf>
    <xf numFmtId="3" fontId="59" fillId="2" borderId="2" xfId="0" applyNumberFormat="1" applyFont="1" applyFill="1" applyBorder="1" applyAlignment="1">
      <alignment horizontal="center" vertical="center" wrapText="1"/>
    </xf>
    <xf numFmtId="0" fontId="59" fillId="2" borderId="2" xfId="0" applyFont="1" applyFill="1" applyBorder="1" applyAlignment="1">
      <alignment horizontal="center" vertical="center" wrapText="1"/>
    </xf>
    <xf numFmtId="0" fontId="60" fillId="2" borderId="0" xfId="0" applyFont="1" applyFill="1" applyAlignment="1">
      <alignment horizontal="center" vertical="center"/>
    </xf>
    <xf numFmtId="3" fontId="59" fillId="2" borderId="2" xfId="0" applyNumberFormat="1" applyFont="1" applyFill="1" applyBorder="1" applyAlignment="1">
      <alignment horizontal="center" vertical="center"/>
    </xf>
    <xf numFmtId="49" fontId="59" fillId="2" borderId="2" xfId="0" applyNumberFormat="1" applyFont="1" applyFill="1" applyBorder="1" applyAlignment="1">
      <alignment horizontal="center" vertical="center"/>
    </xf>
    <xf numFmtId="0" fontId="59" fillId="2" borderId="2" xfId="0" applyFont="1" applyFill="1" applyBorder="1" applyAlignment="1">
      <alignment horizontal="center" vertical="center"/>
    </xf>
    <xf numFmtId="0" fontId="60" fillId="2" borderId="0" xfId="0" applyFont="1" applyFill="1" applyBorder="1" applyAlignment="1">
      <alignment horizontal="center" vertical="center"/>
    </xf>
    <xf numFmtId="0" fontId="56" fillId="2" borderId="0" xfId="0" applyFont="1" applyFill="1" applyBorder="1" applyAlignment="1">
      <alignment horizontal="center" vertical="center"/>
    </xf>
    <xf numFmtId="0" fontId="56" fillId="2" borderId="0" xfId="0" applyFont="1" applyFill="1" applyAlignment="1">
      <alignment horizontal="center" vertical="center"/>
    </xf>
    <xf numFmtId="3" fontId="59" fillId="0" borderId="2" xfId="0" applyNumberFormat="1" applyFont="1" applyBorder="1" applyAlignment="1">
      <alignment horizontal="center" vertical="center" wrapText="1"/>
    </xf>
    <xf numFmtId="0" fontId="62" fillId="0" borderId="0" xfId="0" applyFont="1" applyAlignment="1">
      <alignment/>
    </xf>
    <xf numFmtId="0" fontId="59" fillId="0" borderId="2" xfId="0" applyFont="1" applyBorder="1" applyAlignment="1">
      <alignment horizontal="center" vertical="center" wrapText="1"/>
    </xf>
    <xf numFmtId="3" fontId="0" fillId="0" borderId="0" xfId="0" applyNumberFormat="1" applyAlignment="1">
      <alignment/>
    </xf>
    <xf numFmtId="49" fontId="32" fillId="0" borderId="3" xfId="0" applyNumberFormat="1" applyFont="1" applyBorder="1" applyAlignment="1">
      <alignment horizontal="center" vertical="top" wrapText="1"/>
    </xf>
    <xf numFmtId="0" fontId="32" fillId="0" borderId="3" xfId="0" applyFont="1" applyBorder="1" applyAlignment="1">
      <alignment horizontal="center" vertical="top" wrapText="1"/>
    </xf>
    <xf numFmtId="49" fontId="23" fillId="6" borderId="2" xfId="0" applyNumberFormat="1" applyFont="1" applyFill="1" applyBorder="1" applyAlignment="1">
      <alignment horizontal="center" vertical="center"/>
    </xf>
    <xf numFmtId="3" fontId="23" fillId="6" borderId="2" xfId="0" applyNumberFormat="1" applyFont="1" applyFill="1" applyBorder="1" applyAlignment="1">
      <alignment horizontal="center" vertical="center" wrapText="1"/>
    </xf>
    <xf numFmtId="0" fontId="23" fillId="6" borderId="2" xfId="0" applyFont="1" applyFill="1" applyBorder="1" applyAlignment="1">
      <alignment/>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3" fontId="23" fillId="6" borderId="2" xfId="0" applyNumberFormat="1" applyFont="1" applyFill="1" applyBorder="1" applyAlignment="1">
      <alignment horizontal="center" vertical="center"/>
    </xf>
    <xf numFmtId="49" fontId="23" fillId="6" borderId="2" xfId="0" applyNumberFormat="1" applyFont="1" applyFill="1" applyBorder="1" applyAlignment="1">
      <alignment horizontal="center" vertical="center"/>
    </xf>
    <xf numFmtId="0" fontId="23" fillId="6" borderId="2" xfId="0" applyFont="1" applyFill="1" applyBorder="1" applyAlignment="1">
      <alignment horizontal="center" vertical="center" wrapText="1"/>
    </xf>
    <xf numFmtId="0" fontId="28" fillId="6" borderId="2" xfId="0" applyFont="1" applyFill="1" applyBorder="1" applyAlignment="1">
      <alignment/>
    </xf>
    <xf numFmtId="0" fontId="23" fillId="6" borderId="2" xfId="0" applyFont="1" applyFill="1" applyBorder="1" applyAlignment="1">
      <alignment horizontal="center" vertical="center" wrapText="1"/>
    </xf>
    <xf numFmtId="0" fontId="28" fillId="6" borderId="0" xfId="0" applyFont="1" applyFill="1" applyBorder="1" applyAlignment="1">
      <alignment/>
    </xf>
    <xf numFmtId="0" fontId="28" fillId="6" borderId="0" xfId="0" applyFont="1" applyFill="1" applyAlignment="1">
      <alignment/>
    </xf>
    <xf numFmtId="0" fontId="23" fillId="6" borderId="2" xfId="0" applyFont="1" applyFill="1" applyBorder="1" applyAlignment="1">
      <alignment horizontal="center" vertical="center"/>
    </xf>
    <xf numFmtId="0" fontId="28" fillId="6" borderId="2" xfId="0" applyFont="1" applyFill="1" applyBorder="1" applyAlignment="1">
      <alignment horizontal="center" vertical="center"/>
    </xf>
    <xf numFmtId="3" fontId="23" fillId="6" borderId="2" xfId="0" applyNumberFormat="1" applyFont="1" applyFill="1" applyBorder="1" applyAlignment="1">
      <alignment horizontal="center" vertical="center"/>
    </xf>
    <xf numFmtId="0" fontId="21" fillId="6" borderId="0" xfId="0" applyFont="1" applyFill="1" applyBorder="1" applyAlignment="1">
      <alignment horizontal="center" vertical="center"/>
    </xf>
    <xf numFmtId="0" fontId="21" fillId="6" borderId="0" xfId="0" applyFont="1" applyFill="1" applyAlignment="1">
      <alignment horizontal="center" vertical="center"/>
    </xf>
    <xf numFmtId="49" fontId="23" fillId="6" borderId="3" xfId="0" applyNumberFormat="1" applyFont="1" applyFill="1" applyBorder="1" applyAlignment="1">
      <alignment horizontal="center" vertical="center" wrapText="1"/>
    </xf>
    <xf numFmtId="0" fontId="23" fillId="6" borderId="3" xfId="0" applyFont="1" applyFill="1" applyBorder="1" applyAlignment="1">
      <alignment horizontal="center" vertical="center" wrapText="1"/>
    </xf>
    <xf numFmtId="0" fontId="28" fillId="6" borderId="3" xfId="0" applyFont="1" applyFill="1" applyBorder="1" applyAlignment="1">
      <alignment horizontal="center" vertical="center"/>
    </xf>
    <xf numFmtId="3" fontId="23" fillId="6" borderId="3" xfId="0" applyNumberFormat="1" applyFont="1" applyFill="1" applyBorder="1" applyAlignment="1">
      <alignment horizontal="center" vertical="center" wrapText="1"/>
    </xf>
    <xf numFmtId="3" fontId="23" fillId="6" borderId="3" xfId="0" applyNumberFormat="1" applyFont="1" applyFill="1" applyBorder="1" applyAlignment="1">
      <alignment horizontal="center" vertical="center"/>
    </xf>
    <xf numFmtId="0" fontId="28" fillId="6" borderId="0" xfId="0" applyFont="1" applyFill="1" applyAlignment="1">
      <alignment horizontal="center" vertical="center"/>
    </xf>
    <xf numFmtId="0" fontId="27" fillId="3" borderId="2" xfId="0" applyFont="1" applyFill="1" applyBorder="1" applyAlignment="1">
      <alignment/>
    </xf>
    <xf numFmtId="0" fontId="27" fillId="3" borderId="2" xfId="0" applyFont="1" applyFill="1" applyBorder="1" applyAlignment="1">
      <alignment horizontal="center" vertical="center"/>
    </xf>
    <xf numFmtId="3" fontId="27" fillId="3" borderId="2" xfId="0" applyNumberFormat="1" applyFont="1" applyFill="1" applyBorder="1" applyAlignment="1">
      <alignment horizontal="right" vertical="center"/>
    </xf>
    <xf numFmtId="0" fontId="27" fillId="3" borderId="0" xfId="0" applyFont="1" applyFill="1" applyAlignment="1">
      <alignment/>
    </xf>
    <xf numFmtId="182" fontId="12" fillId="0" borderId="8" xfId="0" applyNumberFormat="1" applyFont="1" applyBorder="1" applyAlignment="1">
      <alignment/>
    </xf>
    <xf numFmtId="182" fontId="12" fillId="0" borderId="8" xfId="0" applyNumberFormat="1" applyFont="1" applyBorder="1" applyAlignment="1">
      <alignment horizontal="right"/>
    </xf>
    <xf numFmtId="175" fontId="10" fillId="0" borderId="8" xfId="0" applyNumberFormat="1" applyFont="1" applyBorder="1" applyAlignment="1">
      <alignment/>
    </xf>
    <xf numFmtId="0" fontId="32" fillId="0" borderId="2" xfId="0" applyFont="1" applyBorder="1" applyAlignment="1">
      <alignment/>
    </xf>
    <xf numFmtId="1" fontId="32" fillId="0" borderId="2" xfId="0" applyNumberFormat="1" applyFont="1" applyBorder="1" applyAlignment="1">
      <alignment vertical="top" wrapText="1"/>
    </xf>
    <xf numFmtId="175" fontId="33" fillId="0" borderId="2" xfId="21" applyNumberFormat="1" applyFont="1" applyBorder="1" applyAlignment="1">
      <alignment horizontal="right" vertical="top" wrapText="1"/>
    </xf>
    <xf numFmtId="1" fontId="33" fillId="2" borderId="7" xfId="21" applyNumberFormat="1" applyFont="1" applyFill="1" applyBorder="1" applyAlignment="1">
      <alignment horizontal="right" vertical="top" wrapText="1"/>
    </xf>
    <xf numFmtId="175" fontId="33" fillId="2" borderId="7" xfId="21" applyNumberFormat="1" applyFont="1" applyFill="1" applyBorder="1" applyAlignment="1">
      <alignment horizontal="right" vertical="top" wrapText="1"/>
    </xf>
    <xf numFmtId="0" fontId="33" fillId="2" borderId="0" xfId="0" applyFont="1" applyFill="1" applyAlignment="1">
      <alignment/>
    </xf>
    <xf numFmtId="175" fontId="66" fillId="5" borderId="7" xfId="21" applyNumberFormat="1" applyFont="1" applyFill="1" applyBorder="1" applyAlignment="1">
      <alignment horizontal="center" vertical="center" wrapText="1"/>
    </xf>
    <xf numFmtId="0" fontId="2" fillId="0" borderId="0" xfId="0" applyFont="1" applyAlignment="1">
      <alignment/>
    </xf>
    <xf numFmtId="0" fontId="25" fillId="0" borderId="0" xfId="0" applyFont="1" applyAlignment="1">
      <alignment/>
    </xf>
    <xf numFmtId="0" fontId="12" fillId="0" borderId="0" xfId="0" applyFont="1" applyAlignment="1">
      <alignment horizontal="center"/>
    </xf>
    <xf numFmtId="0" fontId="0" fillId="0" borderId="2" xfId="0" applyFont="1" applyBorder="1" applyAlignment="1">
      <alignment horizontal="center" vertical="center" wrapText="1"/>
    </xf>
    <xf numFmtId="0" fontId="0" fillId="6" borderId="2" xfId="0" applyFont="1" applyFill="1" applyBorder="1" applyAlignment="1">
      <alignment horizontal="center" vertical="center" wrapText="1"/>
    </xf>
    <xf numFmtId="0" fontId="0" fillId="0" borderId="0" xfId="0" applyFont="1" applyAlignment="1">
      <alignment/>
    </xf>
    <xf numFmtId="0" fontId="67" fillId="0" borderId="0" xfId="0" applyFont="1" applyAlignment="1">
      <alignment/>
    </xf>
    <xf numFmtId="0" fontId="0" fillId="0" borderId="0" xfId="0" applyAlignment="1">
      <alignment horizontal="center"/>
    </xf>
    <xf numFmtId="0" fontId="17" fillId="0" borderId="0" xfId="0" applyFont="1" applyAlignment="1">
      <alignment horizont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1" fontId="23" fillId="0" borderId="2" xfId="0" applyNumberFormat="1" applyFont="1" applyBorder="1" applyAlignment="1">
      <alignment horizontal="center" vertical="center"/>
    </xf>
    <xf numFmtId="1" fontId="23" fillId="6" borderId="2" xfId="0" applyNumberFormat="1" applyFont="1" applyFill="1" applyBorder="1" applyAlignment="1">
      <alignment horizontal="center" vertical="center"/>
    </xf>
    <xf numFmtId="175" fontId="23" fillId="0" borderId="2"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vertical="center" wrapText="1"/>
    </xf>
    <xf numFmtId="175" fontId="24" fillId="0" borderId="2" xfId="0" applyNumberFormat="1" applyFont="1" applyBorder="1" applyAlignment="1">
      <alignment horizontal="center" vertical="center"/>
    </xf>
    <xf numFmtId="1" fontId="24" fillId="0" borderId="2" xfId="0" applyNumberFormat="1" applyFont="1" applyBorder="1" applyAlignment="1">
      <alignment horizontal="center" vertical="center"/>
    </xf>
    <xf numFmtId="1" fontId="24" fillId="6" borderId="2" xfId="0" applyNumberFormat="1" applyFont="1" applyFill="1" applyBorder="1" applyAlignment="1">
      <alignment horizontal="center" vertical="center"/>
    </xf>
    <xf numFmtId="0" fontId="43" fillId="0" borderId="0" xfId="0" applyFont="1" applyAlignment="1">
      <alignment horizontal="left"/>
    </xf>
    <xf numFmtId="0" fontId="43" fillId="0" borderId="6" xfId="0" applyFont="1" applyBorder="1" applyAlignment="1">
      <alignment/>
    </xf>
    <xf numFmtId="0" fontId="43" fillId="0" borderId="0" xfId="0" applyFont="1" applyBorder="1" applyAlignment="1">
      <alignment/>
    </xf>
    <xf numFmtId="0" fontId="43" fillId="0" borderId="0" xfId="0" applyFont="1" applyAlignment="1">
      <alignment/>
    </xf>
    <xf numFmtId="0" fontId="33" fillId="0" borderId="8" xfId="0" applyFont="1" applyBorder="1" applyAlignment="1">
      <alignment horizontal="justify" vertical="top" wrapText="1"/>
    </xf>
    <xf numFmtId="0" fontId="34" fillId="2" borderId="2" xfId="0" applyFont="1" applyFill="1" applyBorder="1" applyAlignment="1">
      <alignment horizontal="left" vertical="center" wrapText="1"/>
    </xf>
    <xf numFmtId="1" fontId="33" fillId="2" borderId="2" xfId="21" applyNumberFormat="1" applyFont="1" applyFill="1" applyBorder="1" applyAlignment="1">
      <alignment horizontal="right" vertical="center" wrapText="1"/>
    </xf>
    <xf numFmtId="1" fontId="32" fillId="0" borderId="2" xfId="0" applyNumberFormat="1" applyFont="1" applyBorder="1" applyAlignment="1">
      <alignment horizontal="right" vertical="center" wrapText="1"/>
    </xf>
    <xf numFmtId="0" fontId="63" fillId="0" borderId="0" xfId="0" applyFont="1" applyAlignment="1">
      <alignment/>
    </xf>
    <xf numFmtId="0" fontId="12"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72" fillId="0" borderId="2" xfId="0" applyFont="1" applyBorder="1" applyAlignment="1">
      <alignment horizontal="center" vertical="top" wrapText="1"/>
    </xf>
    <xf numFmtId="0" fontId="5" fillId="0" borderId="2" xfId="0" applyFont="1" applyBorder="1" applyAlignment="1">
      <alignment horizontal="center" wrapText="1"/>
    </xf>
    <xf numFmtId="0" fontId="72" fillId="0" borderId="2" xfId="0" applyFont="1" applyBorder="1" applyAlignment="1">
      <alignment horizontal="center" vertical="center" wrapText="1"/>
    </xf>
    <xf numFmtId="0" fontId="23" fillId="5" borderId="3" xfId="0" applyFont="1" applyFill="1" applyBorder="1" applyAlignment="1">
      <alignment horizontal="center" vertical="center" wrapText="1"/>
    </xf>
    <xf numFmtId="0" fontId="23" fillId="0" borderId="0" xfId="0" applyFont="1" applyAlignment="1">
      <alignment horizontal="center" vertical="center"/>
    </xf>
    <xf numFmtId="49" fontId="24" fillId="2" borderId="2" xfId="0" applyNumberFormat="1"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wrapText="1"/>
    </xf>
    <xf numFmtId="3" fontId="24" fillId="2" borderId="2" xfId="0" applyNumberFormat="1" applyFont="1" applyFill="1" applyBorder="1" applyAlignment="1">
      <alignment horizontal="center" vertical="center" wrapText="1"/>
    </xf>
    <xf numFmtId="0" fontId="21" fillId="2" borderId="0" xfId="0" applyFont="1" applyFill="1" applyAlignment="1">
      <alignment/>
    </xf>
    <xf numFmtId="49" fontId="23" fillId="5" borderId="2" xfId="0" applyNumberFormat="1"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2" xfId="0" applyFont="1" applyFill="1" applyBorder="1" applyAlignment="1">
      <alignment horizontal="center" wrapText="1"/>
    </xf>
    <xf numFmtId="3" fontId="23" fillId="5" borderId="2" xfId="0" applyNumberFormat="1" applyFont="1" applyFill="1" applyBorder="1" applyAlignment="1">
      <alignment horizontal="center" vertical="center" wrapText="1"/>
    </xf>
    <xf numFmtId="0" fontId="24" fillId="2" borderId="3" xfId="0" applyFont="1" applyFill="1" applyBorder="1" applyAlignment="1">
      <alignment horizontal="left" vertical="center" wrapText="1"/>
    </xf>
    <xf numFmtId="0" fontId="28" fillId="0" borderId="0" xfId="0" applyFont="1" applyAlignment="1">
      <alignment horizontal="center" vertical="center"/>
    </xf>
    <xf numFmtId="0" fontId="59" fillId="0" borderId="2" xfId="0" applyFont="1" applyBorder="1" applyAlignment="1">
      <alignment horizontal="left" vertical="center" wrapText="1"/>
    </xf>
    <xf numFmtId="0" fontId="51" fillId="2" borderId="2" xfId="0" applyFont="1" applyFill="1" applyBorder="1" applyAlignment="1">
      <alignment horizontal="center" wrapText="1"/>
    </xf>
    <xf numFmtId="0" fontId="21" fillId="0" borderId="0" xfId="0" applyFont="1" applyAlignment="1">
      <alignment/>
    </xf>
    <xf numFmtId="0" fontId="24" fillId="0" borderId="2" xfId="0" applyFont="1" applyBorder="1" applyAlignment="1">
      <alignment horizontal="center" wrapText="1"/>
    </xf>
    <xf numFmtId="3" fontId="24" fillId="0" borderId="2" xfId="0" applyNumberFormat="1" applyFont="1" applyBorder="1" applyAlignment="1">
      <alignment horizontal="center" vertical="center" wrapText="1"/>
    </xf>
    <xf numFmtId="0" fontId="24" fillId="0" borderId="2" xfId="0" applyFont="1" applyBorder="1" applyAlignment="1">
      <alignment horizontal="left" vertical="center" wrapText="1"/>
    </xf>
    <xf numFmtId="0" fontId="24" fillId="0" borderId="2" xfId="0" applyFont="1" applyBorder="1" applyAlignment="1">
      <alignment horizontal="justify"/>
    </xf>
    <xf numFmtId="0" fontId="18" fillId="5" borderId="2" xfId="0" applyFont="1" applyFill="1" applyBorder="1" applyAlignment="1">
      <alignment horizontal="center" vertical="center" wrapText="1"/>
    </xf>
    <xf numFmtId="0" fontId="10" fillId="0" borderId="0" xfId="0" applyFont="1" applyAlignment="1">
      <alignment/>
    </xf>
    <xf numFmtId="0" fontId="28" fillId="0" borderId="0" xfId="0" applyFont="1" applyAlignment="1">
      <alignment/>
    </xf>
    <xf numFmtId="49" fontId="73" fillId="5" borderId="2" xfId="0" applyNumberFormat="1" applyFont="1" applyFill="1" applyBorder="1" applyAlignment="1">
      <alignment horizontal="center" vertical="center" wrapText="1"/>
    </xf>
    <xf numFmtId="0" fontId="73" fillId="5" borderId="2" xfId="0" applyFont="1" applyFill="1" applyBorder="1" applyAlignment="1">
      <alignment horizontal="center" vertical="center" wrapText="1"/>
    </xf>
    <xf numFmtId="3" fontId="73" fillId="5" borderId="2" xfId="0" applyNumberFormat="1" applyFont="1" applyFill="1" applyBorder="1" applyAlignment="1">
      <alignment horizontal="center" vertical="center" wrapText="1"/>
    </xf>
    <xf numFmtId="49" fontId="59" fillId="0" borderId="2" xfId="0" applyNumberFormat="1" applyFont="1" applyBorder="1" applyAlignment="1">
      <alignment horizontal="center" vertical="center" wrapText="1"/>
    </xf>
    <xf numFmtId="0" fontId="72" fillId="0" borderId="2" xfId="0" applyFont="1" applyBorder="1" applyAlignment="1">
      <alignment horizontal="center" wrapText="1"/>
    </xf>
    <xf numFmtId="0" fontId="73" fillId="5" borderId="2" xfId="0" applyFont="1" applyFill="1" applyBorder="1" applyAlignment="1">
      <alignment horizontal="center" wrapText="1"/>
    </xf>
    <xf numFmtId="0" fontId="74" fillId="0" borderId="0" xfId="0" applyFont="1" applyAlignment="1">
      <alignment/>
    </xf>
    <xf numFmtId="0" fontId="5" fillId="2" borderId="2" xfId="0" applyFont="1" applyFill="1" applyBorder="1" applyAlignment="1">
      <alignment horizontal="center" vertical="center" wrapText="1"/>
    </xf>
    <xf numFmtId="3" fontId="5" fillId="0" borderId="2" xfId="0" applyNumberFormat="1" applyFont="1" applyBorder="1" applyAlignment="1">
      <alignment horizontal="center" vertical="center" wrapText="1"/>
    </xf>
    <xf numFmtId="0" fontId="75" fillId="0" borderId="0" xfId="0" applyFont="1" applyAlignment="1">
      <alignment/>
    </xf>
    <xf numFmtId="0" fontId="76" fillId="0" borderId="2" xfId="0" applyFont="1" applyBorder="1" applyAlignment="1">
      <alignment horizontal="center" vertical="center" wrapText="1"/>
    </xf>
    <xf numFmtId="49" fontId="24" fillId="2" borderId="3" xfId="0" applyNumberFormat="1" applyFont="1" applyFill="1" applyBorder="1" applyAlignment="1">
      <alignment horizontal="center" vertical="center" wrapText="1"/>
    </xf>
    <xf numFmtId="0" fontId="24" fillId="2" borderId="3" xfId="0" applyFont="1" applyFill="1" applyBorder="1" applyAlignment="1">
      <alignment horizontal="center" vertical="center" wrapText="1"/>
    </xf>
    <xf numFmtId="0" fontId="5" fillId="2" borderId="2" xfId="0" applyFont="1" applyFill="1" applyBorder="1" applyAlignment="1">
      <alignment horizontal="center" wrapText="1"/>
    </xf>
    <xf numFmtId="0" fontId="24" fillId="2" borderId="0" xfId="0" applyFont="1" applyFill="1" applyAlignment="1">
      <alignment horizontal="center" vertical="center"/>
    </xf>
    <xf numFmtId="3" fontId="5" fillId="2" borderId="3" xfId="0" applyNumberFormat="1" applyFont="1" applyFill="1" applyBorder="1" applyAlignment="1">
      <alignment horizontal="center" vertical="center" wrapText="1"/>
    </xf>
    <xf numFmtId="0" fontId="45" fillId="0" borderId="0" xfId="0" applyFont="1" applyAlignment="1">
      <alignment horizontal="justify"/>
    </xf>
    <xf numFmtId="0" fontId="45" fillId="0" borderId="0" xfId="0" applyFont="1" applyAlignment="1">
      <alignment/>
    </xf>
    <xf numFmtId="1" fontId="45" fillId="0" borderId="2" xfId="0" applyNumberFormat="1" applyFont="1" applyBorder="1" applyAlignment="1">
      <alignment/>
    </xf>
    <xf numFmtId="0" fontId="45" fillId="0" borderId="2" xfId="0" applyFont="1" applyBorder="1" applyAlignment="1">
      <alignment/>
    </xf>
    <xf numFmtId="1" fontId="45" fillId="0" borderId="2" xfId="0" applyNumberFormat="1" applyFont="1" applyBorder="1" applyAlignment="1">
      <alignment horizontal="center"/>
    </xf>
    <xf numFmtId="0" fontId="70" fillId="0" borderId="0" xfId="0" applyFont="1" applyAlignment="1">
      <alignment horizontal="center"/>
    </xf>
    <xf numFmtId="0" fontId="77" fillId="0" borderId="2" xfId="0" applyFont="1" applyBorder="1" applyAlignment="1">
      <alignment horizontal="center" vertical="center" wrapText="1"/>
    </xf>
    <xf numFmtId="0" fontId="55" fillId="0" borderId="0" xfId="0" applyFont="1" applyAlignment="1">
      <alignment/>
    </xf>
    <xf numFmtId="0" fontId="55" fillId="0" borderId="0" xfId="0" applyFont="1" applyAlignment="1">
      <alignment horizontal="right" wrapText="1"/>
    </xf>
    <xf numFmtId="0" fontId="24" fillId="0" borderId="0" xfId="0" applyFont="1" applyAlignment="1">
      <alignment/>
    </xf>
    <xf numFmtId="0" fontId="24" fillId="0" borderId="0" xfId="0" applyFont="1" applyAlignment="1">
      <alignment horizontal="right" wrapText="1"/>
    </xf>
    <xf numFmtId="0" fontId="35" fillId="0" borderId="9" xfId="0" applyFont="1" applyBorder="1" applyAlignment="1">
      <alignment horizontal="left" vertical="top" wrapText="1"/>
    </xf>
    <xf numFmtId="49" fontId="35" fillId="0" borderId="2" xfId="0" applyNumberFormat="1" applyFont="1" applyBorder="1" applyAlignment="1">
      <alignment horizontal="center" vertical="center" wrapText="1"/>
    </xf>
    <xf numFmtId="49" fontId="35" fillId="0" borderId="3" xfId="0" applyNumberFormat="1" applyFont="1" applyBorder="1" applyAlignment="1">
      <alignment horizontal="center" vertical="center" wrapText="1"/>
    </xf>
    <xf numFmtId="0" fontId="0" fillId="0" borderId="0" xfId="0" applyAlignment="1">
      <alignment horizontal="right"/>
    </xf>
    <xf numFmtId="0" fontId="75" fillId="0" borderId="2" xfId="0" applyFont="1" applyBorder="1" applyAlignment="1">
      <alignment horizontal="center" vertical="center" wrapText="1"/>
    </xf>
    <xf numFmtId="0" fontId="75" fillId="6" borderId="2" xfId="0" applyFont="1" applyFill="1" applyBorder="1" applyAlignment="1">
      <alignment horizontal="center" vertical="center" wrapText="1"/>
    </xf>
    <xf numFmtId="0" fontId="75" fillId="0" borderId="0" xfId="0" applyFont="1" applyAlignment="1">
      <alignment/>
    </xf>
    <xf numFmtId="0" fontId="79" fillId="0" borderId="2" xfId="0" applyFont="1" applyBorder="1" applyAlignment="1">
      <alignment horizontal="center" vertical="center" wrapText="1"/>
    </xf>
    <xf numFmtId="1" fontId="79" fillId="0" borderId="2" xfId="0" applyNumberFormat="1" applyFont="1" applyBorder="1" applyAlignment="1">
      <alignment horizontal="center" vertical="center"/>
    </xf>
    <xf numFmtId="2" fontId="79" fillId="0" borderId="2" xfId="0" applyNumberFormat="1" applyFont="1" applyBorder="1" applyAlignment="1">
      <alignment horizontal="center" vertical="center"/>
    </xf>
    <xf numFmtId="1" fontId="79" fillId="6" borderId="2" xfId="0" applyNumberFormat="1" applyFont="1" applyFill="1" applyBorder="1" applyAlignment="1">
      <alignment horizontal="center" vertical="center"/>
    </xf>
    <xf numFmtId="175" fontId="79" fillId="0" borderId="2" xfId="0" applyNumberFormat="1" applyFont="1" applyBorder="1" applyAlignment="1">
      <alignment horizontal="center" vertical="center"/>
    </xf>
    <xf numFmtId="175" fontId="79" fillId="6" borderId="2" xfId="0" applyNumberFormat="1" applyFont="1" applyFill="1" applyBorder="1" applyAlignment="1">
      <alignment horizontal="center" vertical="center"/>
    </xf>
    <xf numFmtId="0" fontId="80" fillId="0" borderId="0" xfId="0" applyFont="1" applyAlignment="1">
      <alignment horizontal="center"/>
    </xf>
    <xf numFmtId="0" fontId="43" fillId="0" borderId="2" xfId="0" applyFont="1" applyBorder="1" applyAlignment="1" quotePrefix="1">
      <alignment horizontal="center" vertical="center"/>
    </xf>
    <xf numFmtId="1" fontId="43" fillId="0" borderId="2" xfId="0" applyNumberFormat="1" applyFont="1" applyBorder="1" applyAlignment="1">
      <alignment vertical="center"/>
    </xf>
    <xf numFmtId="1" fontId="43" fillId="6" borderId="2" xfId="0" applyNumberFormat="1" applyFont="1" applyFill="1" applyBorder="1" applyAlignment="1">
      <alignment vertical="center"/>
    </xf>
    <xf numFmtId="175" fontId="43" fillId="0" borderId="2" xfId="0" applyNumberFormat="1" applyFont="1" applyBorder="1" applyAlignment="1">
      <alignment vertical="center"/>
    </xf>
    <xf numFmtId="2" fontId="43" fillId="0" borderId="2" xfId="0" applyNumberFormat="1" applyFont="1" applyBorder="1" applyAlignment="1">
      <alignment vertical="center"/>
    </xf>
    <xf numFmtId="175" fontId="43" fillId="6" borderId="2" xfId="0" applyNumberFormat="1" applyFont="1" applyFill="1" applyBorder="1" applyAlignment="1">
      <alignment vertical="center"/>
    </xf>
    <xf numFmtId="0" fontId="44" fillId="0" borderId="2" xfId="0" applyFont="1" applyBorder="1" applyAlignment="1" quotePrefix="1">
      <alignment vertical="center"/>
    </xf>
    <xf numFmtId="1" fontId="44" fillId="0" borderId="2" xfId="0" applyNumberFormat="1" applyFont="1" applyBorder="1" applyAlignment="1">
      <alignment vertical="center"/>
    </xf>
    <xf numFmtId="1" fontId="44" fillId="6" borderId="2" xfId="0" applyNumberFormat="1" applyFont="1" applyFill="1" applyBorder="1" applyAlignment="1">
      <alignment vertical="center"/>
    </xf>
    <xf numFmtId="175" fontId="44" fillId="0" borderId="2" xfId="0" applyNumberFormat="1" applyFont="1" applyBorder="1" applyAlignment="1">
      <alignment vertical="center"/>
    </xf>
    <xf numFmtId="2" fontId="44" fillId="0" borderId="2" xfId="0" applyNumberFormat="1" applyFont="1" applyBorder="1" applyAlignment="1">
      <alignment vertical="center"/>
    </xf>
    <xf numFmtId="175" fontId="44" fillId="6" borderId="2" xfId="0" applyNumberFormat="1" applyFont="1" applyFill="1" applyBorder="1" applyAlignment="1">
      <alignment vertical="center"/>
    </xf>
    <xf numFmtId="0" fontId="43" fillId="6" borderId="2" xfId="0" applyFont="1" applyFill="1" applyBorder="1" applyAlignment="1">
      <alignment horizontal="center"/>
    </xf>
    <xf numFmtId="1" fontId="43" fillId="6" borderId="2" xfId="0" applyNumberFormat="1" applyFont="1" applyFill="1" applyBorder="1" applyAlignment="1">
      <alignment horizontal="center"/>
    </xf>
    <xf numFmtId="175" fontId="43" fillId="6" borderId="2" xfId="0" applyNumberFormat="1" applyFont="1" applyFill="1" applyBorder="1" applyAlignment="1">
      <alignment horizontal="center"/>
    </xf>
    <xf numFmtId="0" fontId="5" fillId="0" borderId="0" xfId="0" applyFont="1" applyAlignment="1">
      <alignment horizontal="right"/>
    </xf>
    <xf numFmtId="3" fontId="23" fillId="6" borderId="2" xfId="0" applyNumberFormat="1" applyFont="1" applyFill="1" applyBorder="1" applyAlignment="1">
      <alignment vertical="center"/>
    </xf>
    <xf numFmtId="0" fontId="36" fillId="0" borderId="2" xfId="0" applyFont="1" applyBorder="1" applyAlignment="1">
      <alignment horizontal="center" vertical="center" wrapText="1"/>
    </xf>
    <xf numFmtId="0" fontId="36" fillId="0" borderId="2" xfId="0" applyFont="1" applyBorder="1" applyAlignment="1">
      <alignment horizontal="left" vertical="center" wrapText="1"/>
    </xf>
    <xf numFmtId="1" fontId="32" fillId="0" borderId="7" xfId="0" applyNumberFormat="1" applyFont="1" applyBorder="1" applyAlignment="1">
      <alignment horizontal="right" vertical="center" wrapText="1"/>
    </xf>
    <xf numFmtId="1" fontId="32" fillId="0" borderId="2" xfId="21" applyNumberFormat="1" applyFont="1" applyBorder="1" applyAlignment="1">
      <alignment horizontal="right" vertical="center" wrapText="1"/>
    </xf>
    <xf numFmtId="1" fontId="32" fillId="0" borderId="7" xfId="21" applyNumberFormat="1" applyFont="1" applyBorder="1" applyAlignment="1">
      <alignment horizontal="right" vertical="center" wrapText="1"/>
    </xf>
    <xf numFmtId="1" fontId="32" fillId="0" borderId="7" xfId="21" applyNumberFormat="1" applyFont="1" applyBorder="1" applyAlignment="1">
      <alignment horizontal="right" vertical="center" wrapText="1" indent="1"/>
    </xf>
    <xf numFmtId="0" fontId="32" fillId="0" borderId="9" xfId="0" applyFont="1" applyBorder="1" applyAlignment="1">
      <alignment horizontal="left" vertical="center" wrapText="1"/>
    </xf>
    <xf numFmtId="0" fontId="32" fillId="0" borderId="8" xfId="0" applyFont="1" applyBorder="1" applyAlignment="1">
      <alignment horizontal="left" vertical="center" wrapText="1"/>
    </xf>
    <xf numFmtId="3" fontId="28" fillId="6" borderId="3" xfId="0" applyNumberFormat="1" applyFont="1" applyFill="1" applyBorder="1" applyAlignment="1">
      <alignment horizontal="right" vertical="center"/>
    </xf>
    <xf numFmtId="1" fontId="33" fillId="0" borderId="7" xfId="21" applyNumberFormat="1" applyFont="1" applyBorder="1" applyAlignment="1">
      <alignment wrapText="1"/>
    </xf>
    <xf numFmtId="1" fontId="33" fillId="0" borderId="7" xfId="0" applyNumberFormat="1" applyFont="1" applyBorder="1" applyAlignment="1">
      <alignment wrapText="1"/>
    </xf>
    <xf numFmtId="1" fontId="32" fillId="0" borderId="7" xfId="21" applyNumberFormat="1" applyFont="1" applyBorder="1" applyAlignment="1">
      <alignment wrapText="1"/>
    </xf>
    <xf numFmtId="1" fontId="32" fillId="0" borderId="7" xfId="0" applyNumberFormat="1" applyFont="1" applyBorder="1" applyAlignment="1">
      <alignment wrapText="1"/>
    </xf>
    <xf numFmtId="1" fontId="32" fillId="0" borderId="2" xfId="0" applyNumberFormat="1" applyFont="1" applyBorder="1" applyAlignment="1">
      <alignment wrapText="1"/>
    </xf>
    <xf numFmtId="3" fontId="23" fillId="7" borderId="2" xfId="0" applyNumberFormat="1" applyFont="1" applyFill="1" applyBorder="1" applyAlignment="1">
      <alignment horizontal="center" vertical="center" wrapText="1"/>
    </xf>
    <xf numFmtId="0" fontId="23" fillId="7" borderId="2" xfId="0" applyFont="1" applyFill="1" applyBorder="1" applyAlignment="1">
      <alignment horizontal="center" vertical="center" wrapText="1"/>
    </xf>
    <xf numFmtId="1" fontId="32" fillId="0" borderId="7" xfId="21" applyNumberFormat="1" applyFont="1" applyBorder="1" applyAlignment="1">
      <alignment horizontal="center" vertical="center" wrapText="1"/>
    </xf>
    <xf numFmtId="1" fontId="32" fillId="2" borderId="2" xfId="0" applyNumberFormat="1" applyFont="1" applyFill="1" applyBorder="1" applyAlignment="1">
      <alignment vertical="center" wrapText="1"/>
    </xf>
    <xf numFmtId="1" fontId="32" fillId="2" borderId="2" xfId="0" applyNumberFormat="1" applyFont="1" applyFill="1" applyBorder="1" applyAlignment="1">
      <alignment horizontal="right" vertical="top" wrapText="1"/>
    </xf>
    <xf numFmtId="1" fontId="32" fillId="2" borderId="2" xfId="0" applyNumberFormat="1" applyFont="1" applyFill="1" applyBorder="1" applyAlignment="1">
      <alignment horizontal="right" vertical="center" wrapText="1"/>
    </xf>
    <xf numFmtId="175" fontId="32" fillId="2" borderId="0" xfId="0" applyNumberFormat="1" applyFont="1" applyFill="1" applyAlignment="1">
      <alignment/>
    </xf>
    <xf numFmtId="49" fontId="59" fillId="2" borderId="2" xfId="0" applyNumberFormat="1" applyFont="1" applyFill="1" applyBorder="1" applyAlignment="1">
      <alignment horizontal="center" vertical="center" wrapText="1"/>
    </xf>
    <xf numFmtId="0" fontId="59"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21" fillId="2" borderId="2" xfId="0" applyFont="1" applyFill="1" applyBorder="1" applyAlignment="1">
      <alignment horizontal="center" vertical="center"/>
    </xf>
    <xf numFmtId="3" fontId="24" fillId="2" borderId="2" xfId="0" applyNumberFormat="1" applyFont="1" applyFill="1" applyBorder="1" applyAlignment="1">
      <alignment horizontal="center" vertical="center"/>
    </xf>
    <xf numFmtId="0" fontId="59" fillId="2" borderId="8" xfId="0" applyFont="1" applyFill="1" applyBorder="1" applyAlignment="1">
      <alignment horizontal="center" vertical="center"/>
    </xf>
    <xf numFmtId="0" fontId="0" fillId="2" borderId="9" xfId="0" applyFill="1" applyBorder="1" applyAlignment="1">
      <alignment horizontal="center" vertical="center"/>
    </xf>
    <xf numFmtId="0" fontId="63" fillId="2" borderId="2" xfId="0" applyFont="1" applyFill="1" applyBorder="1" applyAlignment="1">
      <alignment horizontal="center" vertical="center"/>
    </xf>
    <xf numFmtId="0" fontId="57" fillId="2" borderId="2" xfId="0" applyFont="1" applyFill="1" applyBorder="1" applyAlignment="1">
      <alignment horizontal="center" vertical="center"/>
    </xf>
    <xf numFmtId="3" fontId="59" fillId="2" borderId="2" xfId="0" applyNumberFormat="1" applyFont="1" applyFill="1" applyBorder="1" applyAlignment="1">
      <alignment/>
    </xf>
    <xf numFmtId="49" fontId="59" fillId="2" borderId="2" xfId="0" applyNumberFormat="1" applyFont="1" applyFill="1" applyBorder="1" applyAlignment="1">
      <alignment horizontal="center" vertical="center"/>
    </xf>
    <xf numFmtId="0" fontId="64" fillId="2" borderId="2" xfId="0" applyFont="1" applyFill="1" applyBorder="1" applyAlignment="1">
      <alignment horizontal="center" vertical="center"/>
    </xf>
    <xf numFmtId="0" fontId="65" fillId="2" borderId="2" xfId="0" applyFont="1" applyFill="1" applyBorder="1" applyAlignment="1">
      <alignment horizontal="center" vertical="center"/>
    </xf>
    <xf numFmtId="0" fontId="62" fillId="2" borderId="0" xfId="0" applyFont="1" applyFill="1" applyBorder="1" applyAlignment="1">
      <alignment/>
    </xf>
    <xf numFmtId="0" fontId="62" fillId="2" borderId="0" xfId="0" applyFont="1" applyFill="1" applyAlignment="1">
      <alignment/>
    </xf>
    <xf numFmtId="0" fontId="62" fillId="2" borderId="2" xfId="0" applyFont="1" applyFill="1" applyBorder="1" applyAlignment="1">
      <alignment/>
    </xf>
    <xf numFmtId="3" fontId="62" fillId="2" borderId="2" xfId="0" applyNumberFormat="1" applyFont="1" applyFill="1" applyBorder="1" applyAlignment="1">
      <alignment/>
    </xf>
    <xf numFmtId="0" fontId="24" fillId="2" borderId="2" xfId="0" applyFont="1" applyFill="1" applyBorder="1" applyAlignment="1">
      <alignment horizontal="center" vertical="center" wrapText="1"/>
    </xf>
    <xf numFmtId="0" fontId="0" fillId="2" borderId="2" xfId="0" applyFill="1" applyBorder="1" applyAlignment="1">
      <alignment/>
    </xf>
    <xf numFmtId="0" fontId="24" fillId="2" borderId="2" xfId="0" applyFont="1" applyFill="1" applyBorder="1" applyAlignment="1">
      <alignment horizontal="center" wrapText="1"/>
    </xf>
    <xf numFmtId="3" fontId="24" fillId="2" borderId="2" xfId="0" applyNumberFormat="1" applyFont="1" applyFill="1" applyBorder="1" applyAlignment="1">
      <alignment/>
    </xf>
    <xf numFmtId="3" fontId="24" fillId="2" borderId="2" xfId="0" applyNumberFormat="1" applyFont="1" applyFill="1" applyBorder="1" applyAlignment="1">
      <alignment/>
    </xf>
    <xf numFmtId="0" fontId="0" fillId="2" borderId="0" xfId="0" applyFill="1" applyBorder="1" applyAlignment="1">
      <alignment/>
    </xf>
    <xf numFmtId="0" fontId="0" fillId="2" borderId="0" xfId="0" applyFill="1" applyAlignment="1">
      <alignment/>
    </xf>
    <xf numFmtId="3" fontId="59" fillId="2" borderId="2" xfId="0" applyNumberFormat="1" applyFont="1" applyFill="1" applyBorder="1" applyAlignment="1">
      <alignment/>
    </xf>
    <xf numFmtId="0" fontId="59" fillId="2" borderId="2" xfId="0" applyFont="1" applyFill="1" applyBorder="1" applyAlignment="1">
      <alignment/>
    </xf>
    <xf numFmtId="0" fontId="61" fillId="2" borderId="2" xfId="0" applyFont="1" applyFill="1" applyBorder="1" applyAlignment="1">
      <alignment horizontal="center" vertical="center" wrapText="1"/>
    </xf>
    <xf numFmtId="0" fontId="61" fillId="2" borderId="2" xfId="0" applyFont="1" applyFill="1" applyBorder="1" applyAlignment="1">
      <alignment horizontal="center" vertical="center" wrapText="1"/>
    </xf>
    <xf numFmtId="3" fontId="61" fillId="2" borderId="2" xfId="0" applyNumberFormat="1" applyFont="1" applyFill="1" applyBorder="1" applyAlignment="1">
      <alignment horizontal="center" vertical="center"/>
    </xf>
    <xf numFmtId="185" fontId="59" fillId="2" borderId="2" xfId="0" applyNumberFormat="1" applyFont="1" applyFill="1" applyBorder="1" applyAlignment="1">
      <alignment/>
    </xf>
    <xf numFmtId="49" fontId="24" fillId="2" borderId="2" xfId="0" applyNumberFormat="1" applyFont="1" applyFill="1" applyBorder="1" applyAlignment="1">
      <alignment horizontal="center" vertical="center"/>
    </xf>
    <xf numFmtId="49" fontId="79" fillId="0" borderId="2" xfId="0" applyNumberFormat="1" applyFont="1" applyBorder="1" applyAlignment="1">
      <alignment horizontal="center" vertical="center"/>
    </xf>
    <xf numFmtId="0" fontId="19" fillId="0" borderId="8" xfId="0" applyFont="1" applyBorder="1" applyAlignment="1">
      <alignment horizontal="center" vertical="center" wrapText="1"/>
    </xf>
    <xf numFmtId="175" fontId="10" fillId="0" borderId="8" xfId="0" applyNumberFormat="1" applyFont="1" applyBorder="1" applyAlignment="1">
      <alignment/>
    </xf>
    <xf numFmtId="0" fontId="10" fillId="0" borderId="2" xfId="0" applyFont="1" applyBorder="1" applyAlignment="1">
      <alignment/>
    </xf>
    <xf numFmtId="0" fontId="4" fillId="0" borderId="1" xfId="0" applyFont="1" applyBorder="1" applyAlignment="1">
      <alignment horizontal="center" vertical="center" textRotation="90" wrapText="1"/>
    </xf>
    <xf numFmtId="175" fontId="10" fillId="0" borderId="2" xfId="0" applyNumberFormat="1" applyFont="1" applyBorder="1" applyAlignment="1">
      <alignment/>
    </xf>
    <xf numFmtId="0" fontId="52" fillId="0" borderId="3" xfId="0" applyFont="1" applyBorder="1" applyAlignment="1">
      <alignment horizontal="center" vertical="center" wrapText="1"/>
    </xf>
    <xf numFmtId="0" fontId="52" fillId="0" borderId="3" xfId="0" applyFont="1" applyBorder="1" applyAlignment="1">
      <alignment horizontal="center" vertical="center" wrapText="1"/>
    </xf>
    <xf numFmtId="0" fontId="54" fillId="0" borderId="0" xfId="0" applyFont="1" applyAlignment="1">
      <alignment horizontal="center"/>
    </xf>
    <xf numFmtId="0" fontId="54" fillId="0" borderId="0" xfId="0" applyFont="1" applyAlignment="1">
      <alignment horizontal="justify"/>
    </xf>
    <xf numFmtId="0" fontId="54" fillId="0" borderId="0" xfId="0" applyFont="1" applyAlignment="1">
      <alignment/>
    </xf>
    <xf numFmtId="0" fontId="53" fillId="0" borderId="0" xfId="0" applyFont="1" applyAlignment="1">
      <alignment/>
    </xf>
    <xf numFmtId="0" fontId="54" fillId="0" borderId="0" xfId="0" applyFont="1" applyAlignment="1">
      <alignment horizontal="right" wrapText="1"/>
    </xf>
    <xf numFmtId="0" fontId="53" fillId="0" borderId="0" xfId="0" applyFont="1" applyAlignment="1">
      <alignment horizontal="center"/>
    </xf>
    <xf numFmtId="0" fontId="54" fillId="0" borderId="6" xfId="0" applyFont="1" applyBorder="1" applyAlignment="1">
      <alignment/>
    </xf>
    <xf numFmtId="0" fontId="52" fillId="0" borderId="6" xfId="0" applyFont="1" applyBorder="1" applyAlignment="1">
      <alignment horizontal="center"/>
    </xf>
    <xf numFmtId="0" fontId="54" fillId="0" borderId="6" xfId="0" applyFont="1" applyBorder="1" applyAlignment="1">
      <alignment horizontal="center"/>
    </xf>
    <xf numFmtId="0" fontId="54" fillId="0" borderId="2" xfId="0" applyFont="1" applyBorder="1" applyAlignment="1">
      <alignment horizontal="center" vertical="center"/>
    </xf>
    <xf numFmtId="0" fontId="54" fillId="0" borderId="2" xfId="0" applyFont="1" applyBorder="1" applyAlignment="1">
      <alignment horizontal="center" vertical="center" wrapText="1"/>
    </xf>
    <xf numFmtId="0" fontId="54" fillId="0" borderId="0" xfId="0" applyFont="1" applyAlignment="1">
      <alignment horizontal="center" vertical="center"/>
    </xf>
    <xf numFmtId="49" fontId="82" fillId="5" borderId="2" xfId="0" applyNumberFormat="1" applyFont="1" applyFill="1" applyBorder="1" applyAlignment="1">
      <alignment horizontal="center" vertical="center" wrapText="1"/>
    </xf>
    <xf numFmtId="49" fontId="82" fillId="5" borderId="3" xfId="0" applyNumberFormat="1" applyFont="1" applyFill="1" applyBorder="1" applyAlignment="1">
      <alignment horizontal="center" vertical="center" wrapText="1"/>
    </xf>
    <xf numFmtId="0" fontId="82" fillId="5" borderId="8" xfId="0" applyFont="1" applyFill="1" applyBorder="1" applyAlignment="1">
      <alignment horizontal="center" vertical="center" wrapText="1"/>
    </xf>
    <xf numFmtId="0" fontId="82" fillId="5" borderId="9" xfId="0" applyFont="1" applyFill="1" applyBorder="1" applyAlignment="1">
      <alignment horizontal="center" vertical="center" wrapText="1"/>
    </xf>
    <xf numFmtId="1" fontId="82" fillId="5" borderId="7" xfId="0" applyNumberFormat="1" applyFont="1" applyFill="1" applyBorder="1" applyAlignment="1">
      <alignment horizontal="right" vertical="center" wrapText="1"/>
    </xf>
    <xf numFmtId="1" fontId="52" fillId="5" borderId="7" xfId="0" applyNumberFormat="1" applyFont="1" applyFill="1" applyBorder="1" applyAlignment="1">
      <alignment horizontal="right" vertical="center" wrapText="1"/>
    </xf>
    <xf numFmtId="1" fontId="82" fillId="5" borderId="2" xfId="21" applyNumberFormat="1" applyFont="1" applyFill="1" applyBorder="1" applyAlignment="1">
      <alignment horizontal="right" vertical="center" wrapText="1"/>
    </xf>
    <xf numFmtId="0" fontId="82" fillId="5" borderId="0" xfId="0" applyFont="1" applyFill="1" applyAlignment="1">
      <alignment horizontal="center" vertical="center"/>
    </xf>
    <xf numFmtId="49" fontId="82" fillId="2" borderId="2" xfId="0" applyNumberFormat="1" applyFont="1" applyFill="1" applyBorder="1" applyAlignment="1">
      <alignment horizontal="center" vertical="center" wrapText="1"/>
    </xf>
    <xf numFmtId="49" fontId="52" fillId="0" borderId="3" xfId="0" applyNumberFormat="1" applyFont="1" applyBorder="1" applyAlignment="1">
      <alignment horizontal="center" vertical="center" wrapText="1"/>
    </xf>
    <xf numFmtId="0" fontId="82" fillId="2" borderId="8" xfId="0" applyFont="1" applyFill="1" applyBorder="1" applyAlignment="1">
      <alignment horizontal="center" vertical="center" wrapText="1"/>
    </xf>
    <xf numFmtId="0" fontId="82" fillId="2" borderId="9" xfId="0" applyFont="1" applyFill="1" applyBorder="1" applyAlignment="1">
      <alignment horizontal="center" vertical="center" wrapText="1"/>
    </xf>
    <xf numFmtId="1" fontId="52" fillId="0" borderId="7" xfId="0" applyNumberFormat="1" applyFont="1" applyBorder="1" applyAlignment="1">
      <alignment horizontal="right" vertical="top" wrapText="1"/>
    </xf>
    <xf numFmtId="1" fontId="82" fillId="2" borderId="2" xfId="21" applyNumberFormat="1" applyFont="1" applyFill="1" applyBorder="1" applyAlignment="1">
      <alignment horizontal="right" vertical="center" wrapText="1"/>
    </xf>
    <xf numFmtId="49" fontId="83" fillId="2" borderId="2" xfId="0" applyNumberFormat="1" applyFont="1" applyFill="1" applyBorder="1" applyAlignment="1">
      <alignment horizontal="center" vertical="center" wrapText="1"/>
    </xf>
    <xf numFmtId="49" fontId="54" fillId="0" borderId="3" xfId="0" applyNumberFormat="1" applyFont="1" applyBorder="1" applyAlignment="1">
      <alignment horizontal="center" vertical="center" wrapText="1"/>
    </xf>
    <xf numFmtId="1" fontId="54" fillId="0" borderId="7" xfId="21" applyNumberFormat="1" applyFont="1" applyBorder="1" applyAlignment="1">
      <alignment horizontal="right" vertical="center" wrapText="1"/>
    </xf>
    <xf numFmtId="1" fontId="54" fillId="0" borderId="7" xfId="0" applyNumberFormat="1" applyFont="1" applyBorder="1" applyAlignment="1">
      <alignment horizontal="right" vertical="center" wrapText="1"/>
    </xf>
    <xf numFmtId="175" fontId="54" fillId="0" borderId="2" xfId="21" applyNumberFormat="1" applyFont="1" applyBorder="1" applyAlignment="1">
      <alignment horizontal="right" vertical="center" wrapText="1"/>
    </xf>
    <xf numFmtId="175" fontId="54" fillId="0" borderId="7" xfId="21" applyNumberFormat="1" applyFont="1" applyBorder="1" applyAlignment="1">
      <alignment horizontal="right" vertical="center" wrapText="1"/>
    </xf>
    <xf numFmtId="1" fontId="54" fillId="2" borderId="2" xfId="21" applyNumberFormat="1" applyFont="1" applyFill="1" applyBorder="1" applyAlignment="1">
      <alignment horizontal="right" vertical="center" wrapText="1"/>
    </xf>
    <xf numFmtId="0" fontId="54" fillId="0" borderId="0" xfId="0" applyFont="1" applyAlignment="1">
      <alignment horizontal="right" vertical="center"/>
    </xf>
    <xf numFmtId="0" fontId="54" fillId="0" borderId="0" xfId="0" applyFont="1" applyAlignment="1">
      <alignment/>
    </xf>
    <xf numFmtId="49" fontId="54" fillId="0" borderId="3" xfId="0" applyNumberFormat="1" applyFont="1" applyBorder="1" applyAlignment="1">
      <alignment horizontal="center" vertical="top" wrapText="1"/>
    </xf>
    <xf numFmtId="0" fontId="54" fillId="0" borderId="8" xfId="0" applyFont="1" applyBorder="1" applyAlignment="1">
      <alignment horizontal="justify" vertical="top" wrapText="1"/>
    </xf>
    <xf numFmtId="0" fontId="54" fillId="0" borderId="9" xfId="0" applyFont="1" applyBorder="1" applyAlignment="1">
      <alignment horizontal="justify" vertical="top" wrapText="1"/>
    </xf>
    <xf numFmtId="1" fontId="54" fillId="0" borderId="7" xfId="21" applyNumberFormat="1" applyFont="1" applyBorder="1" applyAlignment="1">
      <alignment horizontal="right" vertical="top" wrapText="1"/>
    </xf>
    <xf numFmtId="175" fontId="54" fillId="0" borderId="2" xfId="21" applyNumberFormat="1" applyFont="1" applyBorder="1" applyAlignment="1">
      <alignment horizontal="right" vertical="top" wrapText="1"/>
    </xf>
    <xf numFmtId="175" fontId="54" fillId="0" borderId="7" xfId="21" applyNumberFormat="1" applyFont="1" applyBorder="1" applyAlignment="1">
      <alignment horizontal="right" vertical="top" wrapText="1"/>
    </xf>
    <xf numFmtId="1" fontId="52" fillId="0" borderId="7" xfId="21" applyNumberFormat="1" applyFont="1" applyBorder="1" applyAlignment="1">
      <alignment horizontal="right" vertical="top" wrapText="1"/>
    </xf>
    <xf numFmtId="175" fontId="52" fillId="0" borderId="7" xfId="0" applyNumberFormat="1" applyFont="1" applyBorder="1" applyAlignment="1">
      <alignment horizontal="right" vertical="top" wrapText="1"/>
    </xf>
    <xf numFmtId="0" fontId="54" fillId="0" borderId="8" xfId="0" applyFont="1" applyBorder="1" applyAlignment="1">
      <alignment horizontal="left" vertical="top" wrapText="1"/>
    </xf>
    <xf numFmtId="0" fontId="54" fillId="0" borderId="9" xfId="0" applyFont="1" applyBorder="1" applyAlignment="1">
      <alignment horizontal="left" vertical="top" wrapText="1"/>
    </xf>
    <xf numFmtId="1" fontId="54" fillId="0" borderId="7" xfId="0" applyNumberFormat="1" applyFont="1" applyBorder="1" applyAlignment="1">
      <alignment horizontal="right" vertical="top" wrapText="1"/>
    </xf>
    <xf numFmtId="0" fontId="54" fillId="0" borderId="3" xfId="0" applyFont="1" applyBorder="1" applyAlignment="1">
      <alignment horizontal="center" vertical="top" wrapText="1"/>
    </xf>
    <xf numFmtId="0" fontId="54" fillId="2" borderId="2" xfId="0" applyFont="1" applyFill="1" applyBorder="1" applyAlignment="1">
      <alignment horizontal="center" vertical="center" wrapText="1"/>
    </xf>
    <xf numFmtId="1" fontId="52" fillId="2" borderId="7" xfId="21" applyNumberFormat="1" applyFont="1" applyFill="1" applyBorder="1" applyAlignment="1">
      <alignment horizontal="right" vertical="top" wrapText="1"/>
    </xf>
    <xf numFmtId="1" fontId="52" fillId="0" borderId="7" xfId="0" applyNumberFormat="1" applyFont="1" applyBorder="1" applyAlignment="1">
      <alignment horizontal="right" vertical="top" wrapText="1"/>
    </xf>
    <xf numFmtId="175" fontId="52" fillId="2" borderId="7" xfId="21" applyNumberFormat="1" applyFont="1" applyFill="1" applyBorder="1" applyAlignment="1">
      <alignment horizontal="right" vertical="top" wrapText="1"/>
    </xf>
    <xf numFmtId="0" fontId="52" fillId="2" borderId="0" xfId="0" applyFont="1" applyFill="1" applyAlignment="1">
      <alignment/>
    </xf>
    <xf numFmtId="0" fontId="54" fillId="0" borderId="2" xfId="0" applyFont="1" applyBorder="1" applyAlignment="1">
      <alignment horizontal="center" vertical="top" wrapText="1"/>
    </xf>
    <xf numFmtId="0" fontId="49" fillId="0" borderId="8" xfId="0" applyFont="1" applyBorder="1" applyAlignment="1">
      <alignment horizontal="left" vertical="top" wrapText="1"/>
    </xf>
    <xf numFmtId="0" fontId="53" fillId="0" borderId="9" xfId="0" applyFont="1" applyBorder="1" applyAlignment="1">
      <alignment vertical="top" wrapText="1"/>
    </xf>
    <xf numFmtId="0" fontId="54" fillId="0" borderId="3" xfId="0" applyFont="1" applyBorder="1" applyAlignment="1">
      <alignment horizontal="center" vertical="center" wrapText="1"/>
    </xf>
    <xf numFmtId="0" fontId="49" fillId="2" borderId="3" xfId="0" applyFont="1" applyFill="1" applyBorder="1" applyAlignment="1">
      <alignment vertical="center" wrapText="1"/>
    </xf>
    <xf numFmtId="0" fontId="52" fillId="0" borderId="3" xfId="0" applyFont="1" applyBorder="1" applyAlignment="1">
      <alignment horizontal="center" vertical="top" wrapText="1"/>
    </xf>
    <xf numFmtId="0" fontId="54" fillId="0" borderId="9" xfId="0" applyFont="1" applyBorder="1" applyAlignment="1">
      <alignment horizontal="justify" vertical="top" wrapText="1"/>
    </xf>
    <xf numFmtId="0" fontId="54" fillId="0" borderId="3" xfId="0" applyFont="1" applyBorder="1" applyAlignment="1">
      <alignment horizontal="center" vertical="center" wrapText="1"/>
    </xf>
    <xf numFmtId="1" fontId="54" fillId="0" borderId="7" xfId="0" applyNumberFormat="1" applyFont="1" applyBorder="1" applyAlignment="1">
      <alignment horizontal="right" vertical="top" wrapText="1"/>
    </xf>
    <xf numFmtId="3" fontId="49" fillId="2" borderId="2" xfId="0" applyNumberFormat="1" applyFont="1" applyFill="1" applyBorder="1" applyAlignment="1">
      <alignment horizontal="left" vertical="center" wrapText="1"/>
    </xf>
    <xf numFmtId="3" fontId="49" fillId="2" borderId="2" xfId="0" applyNumberFormat="1" applyFont="1" applyFill="1" applyBorder="1" applyAlignment="1">
      <alignment horizontal="justify" vertical="top" wrapText="1"/>
    </xf>
    <xf numFmtId="0" fontId="54" fillId="0" borderId="3" xfId="0" applyFont="1" applyBorder="1" applyAlignment="1">
      <alignment horizontal="center" vertical="top" wrapText="1"/>
    </xf>
    <xf numFmtId="1" fontId="54" fillId="0" borderId="7" xfId="21" applyNumberFormat="1" applyFont="1" applyBorder="1" applyAlignment="1">
      <alignment horizontal="right" vertical="top" wrapText="1"/>
    </xf>
    <xf numFmtId="175" fontId="54" fillId="0" borderId="7" xfId="21" applyNumberFormat="1" applyFont="1" applyBorder="1" applyAlignment="1">
      <alignment horizontal="right" vertical="top" wrapText="1"/>
    </xf>
    <xf numFmtId="1" fontId="83" fillId="2" borderId="2" xfId="21" applyNumberFormat="1" applyFont="1" applyFill="1" applyBorder="1" applyAlignment="1">
      <alignment horizontal="right" vertical="center" wrapText="1"/>
    </xf>
    <xf numFmtId="1" fontId="82" fillId="5" borderId="7" xfId="21" applyNumberFormat="1" applyFont="1" applyFill="1" applyBorder="1" applyAlignment="1">
      <alignment horizontal="right" vertical="center" wrapText="1"/>
    </xf>
    <xf numFmtId="1" fontId="82" fillId="5" borderId="2" xfId="21" applyNumberFormat="1" applyFont="1" applyFill="1" applyBorder="1" applyAlignment="1">
      <alignment horizontal="right" vertical="center" wrapText="1"/>
    </xf>
    <xf numFmtId="1" fontId="54" fillId="2" borderId="2" xfId="21" applyNumberFormat="1" applyFont="1" applyFill="1" applyBorder="1" applyAlignment="1">
      <alignment horizontal="right" vertical="center" wrapText="1"/>
    </xf>
    <xf numFmtId="0" fontId="52" fillId="0" borderId="0" xfId="0" applyFont="1" applyAlignment="1">
      <alignment/>
    </xf>
    <xf numFmtId="1" fontId="54" fillId="0" borderId="2" xfId="0" applyNumberFormat="1" applyFont="1" applyBorder="1" applyAlignment="1">
      <alignment horizontal="right" vertical="top" wrapText="1"/>
    </xf>
    <xf numFmtId="1" fontId="54" fillId="0" borderId="7" xfId="21" applyNumberFormat="1" applyFont="1" applyBorder="1" applyAlignment="1">
      <alignment horizontal="right" wrapText="1"/>
    </xf>
    <xf numFmtId="1" fontId="54" fillId="0" borderId="2" xfId="0" applyNumberFormat="1" applyFont="1" applyBorder="1" applyAlignment="1">
      <alignment horizontal="right" wrapText="1"/>
    </xf>
    <xf numFmtId="175" fontId="54" fillId="0" borderId="7" xfId="21" applyNumberFormat="1" applyFont="1" applyBorder="1" applyAlignment="1">
      <alignment horizontal="right" wrapText="1"/>
    </xf>
    <xf numFmtId="175" fontId="52" fillId="0" borderId="7" xfId="0" applyNumberFormat="1" applyFont="1" applyBorder="1" applyAlignment="1">
      <alignment horizontal="right" wrapText="1"/>
    </xf>
    <xf numFmtId="175" fontId="54" fillId="0" borderId="2" xfId="21" applyNumberFormat="1" applyFont="1" applyBorder="1" applyAlignment="1">
      <alignment horizontal="right" wrapText="1"/>
    </xf>
    <xf numFmtId="1" fontId="54" fillId="2" borderId="2" xfId="21" applyNumberFormat="1" applyFont="1" applyFill="1" applyBorder="1" applyAlignment="1">
      <alignment horizontal="right" wrapText="1"/>
    </xf>
    <xf numFmtId="0" fontId="54" fillId="0" borderId="9" xfId="0" applyFont="1" applyBorder="1" applyAlignment="1">
      <alignment horizontal="left" vertical="center" wrapText="1"/>
    </xf>
    <xf numFmtId="175" fontId="54" fillId="0" borderId="7" xfId="21" applyNumberFormat="1" applyFont="1" applyBorder="1" applyAlignment="1">
      <alignment horizontal="center" wrapText="1"/>
    </xf>
    <xf numFmtId="175" fontId="54" fillId="0" borderId="2" xfId="21" applyNumberFormat="1" applyFont="1" applyBorder="1" applyAlignment="1">
      <alignment horizontal="center" wrapText="1"/>
    </xf>
    <xf numFmtId="0" fontId="54" fillId="0" borderId="0" xfId="0" applyFont="1" applyAlignment="1">
      <alignment horizontal="center" vertical="center"/>
    </xf>
    <xf numFmtId="0" fontId="54" fillId="0" borderId="2" xfId="0" applyFont="1" applyBorder="1" applyAlignment="1">
      <alignment horizontal="justify" vertical="top" wrapText="1"/>
    </xf>
    <xf numFmtId="175" fontId="54" fillId="0" borderId="7" xfId="0" applyNumberFormat="1" applyFont="1" applyBorder="1" applyAlignment="1">
      <alignment horizontal="right" vertical="top" wrapText="1"/>
    </xf>
    <xf numFmtId="1" fontId="52" fillId="2" borderId="2" xfId="21" applyNumberFormat="1" applyFont="1" applyFill="1" applyBorder="1" applyAlignment="1">
      <alignment horizontal="right" wrapText="1"/>
    </xf>
    <xf numFmtId="49" fontId="52" fillId="0" borderId="3" xfId="0" applyNumberFormat="1" applyFont="1" applyBorder="1" applyAlignment="1">
      <alignment horizontal="center" vertical="top" wrapText="1"/>
    </xf>
    <xf numFmtId="175" fontId="52" fillId="0" borderId="7" xfId="21" applyNumberFormat="1" applyFont="1" applyBorder="1" applyAlignment="1">
      <alignment horizontal="right" vertical="top" wrapText="1"/>
    </xf>
    <xf numFmtId="1" fontId="52" fillId="2" borderId="2" xfId="21" applyNumberFormat="1" applyFont="1" applyFill="1" applyBorder="1" applyAlignment="1">
      <alignment horizontal="right" vertical="center" wrapText="1"/>
    </xf>
    <xf numFmtId="1" fontId="54" fillId="0" borderId="2" xfId="21" applyNumberFormat="1" applyFont="1" applyBorder="1" applyAlignment="1">
      <alignment horizontal="right" vertical="top" wrapText="1"/>
    </xf>
    <xf numFmtId="0" fontId="52" fillId="0" borderId="8" xfId="0" applyFont="1" applyBorder="1" applyAlignment="1">
      <alignment horizontal="justify" vertical="top" wrapText="1"/>
    </xf>
    <xf numFmtId="49" fontId="54" fillId="0" borderId="2" xfId="0" applyNumberFormat="1" applyFont="1" applyBorder="1" applyAlignment="1">
      <alignment horizontal="center" vertical="center" wrapText="1"/>
    </xf>
    <xf numFmtId="0" fontId="54" fillId="0" borderId="14" xfId="0" applyFont="1" applyBorder="1" applyAlignment="1">
      <alignment horizontal="justify" vertical="top" wrapText="1"/>
    </xf>
    <xf numFmtId="175" fontId="82" fillId="2" borderId="2" xfId="21" applyNumberFormat="1" applyFont="1" applyFill="1" applyBorder="1" applyAlignment="1">
      <alignment horizontal="right" vertical="center" wrapText="1"/>
    </xf>
    <xf numFmtId="0" fontId="52" fillId="0" borderId="2" xfId="0" applyFont="1" applyBorder="1" applyAlignment="1">
      <alignment/>
    </xf>
    <xf numFmtId="1" fontId="52" fillId="0" borderId="2" xfId="21" applyNumberFormat="1" applyFont="1" applyBorder="1" applyAlignment="1">
      <alignment horizontal="right" vertical="top" wrapText="1"/>
    </xf>
    <xf numFmtId="1" fontId="52" fillId="0" borderId="7" xfId="21" applyNumberFormat="1" applyFont="1" applyBorder="1" applyAlignment="1">
      <alignment horizontal="right" vertical="top" wrapText="1"/>
    </xf>
    <xf numFmtId="1" fontId="52" fillId="0" borderId="7" xfId="21" applyNumberFormat="1" applyFont="1" applyBorder="1" applyAlignment="1">
      <alignment horizontal="right" wrapText="1"/>
    </xf>
    <xf numFmtId="1" fontId="52" fillId="0" borderId="7" xfId="0" applyNumberFormat="1" applyFont="1" applyBorder="1" applyAlignment="1">
      <alignment horizontal="right" wrapText="1"/>
    </xf>
    <xf numFmtId="175" fontId="52" fillId="0" borderId="7" xfId="21" applyNumberFormat="1" applyFont="1" applyBorder="1" applyAlignment="1">
      <alignment horizontal="right" vertical="top" wrapText="1"/>
    </xf>
    <xf numFmtId="175" fontId="82" fillId="2" borderId="2" xfId="21" applyNumberFormat="1" applyFont="1" applyFill="1" applyBorder="1" applyAlignment="1">
      <alignment horizontal="right" vertical="center" wrapText="1"/>
    </xf>
    <xf numFmtId="0" fontId="52" fillId="0" borderId="0" xfId="0" applyFont="1" applyAlignment="1">
      <alignment/>
    </xf>
    <xf numFmtId="1" fontId="54" fillId="0" borderId="7" xfId="0" applyNumberFormat="1" applyFont="1" applyBorder="1" applyAlignment="1">
      <alignment horizontal="right" wrapText="1"/>
    </xf>
    <xf numFmtId="49" fontId="52" fillId="0" borderId="2" xfId="0" applyNumberFormat="1" applyFont="1" applyBorder="1" applyAlignment="1">
      <alignment horizontal="center" vertical="center"/>
    </xf>
    <xf numFmtId="1" fontId="52" fillId="0" borderId="2" xfId="21" applyNumberFormat="1" applyFont="1" applyBorder="1" applyAlignment="1">
      <alignment horizontal="right" vertical="top" wrapText="1"/>
    </xf>
    <xf numFmtId="49" fontId="54" fillId="0" borderId="2" xfId="0" applyNumberFormat="1" applyFont="1" applyBorder="1" applyAlignment="1">
      <alignment horizontal="center" vertical="top" wrapText="1"/>
    </xf>
    <xf numFmtId="0" fontId="52" fillId="0" borderId="2" xfId="0" applyFont="1" applyBorder="1" applyAlignment="1">
      <alignment horizontal="center" vertical="top" wrapText="1"/>
    </xf>
    <xf numFmtId="175" fontId="52" fillId="2" borderId="2" xfId="21" applyNumberFormat="1" applyFont="1" applyFill="1" applyBorder="1" applyAlignment="1">
      <alignment horizontal="right" vertical="center" wrapText="1"/>
    </xf>
    <xf numFmtId="0" fontId="49" fillId="0" borderId="2" xfId="0" applyFont="1" applyBorder="1" applyAlignment="1">
      <alignment horizontal="center" vertical="center" wrapText="1"/>
    </xf>
    <xf numFmtId="175" fontId="54" fillId="0" borderId="7" xfId="0" applyNumberFormat="1" applyFont="1" applyBorder="1" applyAlignment="1">
      <alignment horizontal="right" vertical="top" wrapText="1"/>
    </xf>
    <xf numFmtId="0" fontId="85" fillId="2" borderId="2" xfId="0" applyFont="1" applyFill="1" applyBorder="1" applyAlignment="1">
      <alignment horizontal="left" vertical="center" wrapText="1"/>
    </xf>
    <xf numFmtId="1" fontId="52" fillId="2" borderId="2" xfId="21" applyNumberFormat="1" applyFont="1" applyFill="1" applyBorder="1" applyAlignment="1">
      <alignment horizontal="right" vertical="center" wrapText="1"/>
    </xf>
    <xf numFmtId="0" fontId="49" fillId="0" borderId="2" xfId="0" applyFont="1" applyBorder="1" applyAlignment="1">
      <alignment horizontal="justify" vertical="top" wrapText="1"/>
    </xf>
    <xf numFmtId="0" fontId="52" fillId="0" borderId="3" xfId="0" applyFont="1" applyBorder="1" applyAlignment="1">
      <alignment horizontal="center" vertical="top" wrapText="1"/>
    </xf>
    <xf numFmtId="175" fontId="52" fillId="0" borderId="7" xfId="0" applyNumberFormat="1" applyFont="1" applyBorder="1" applyAlignment="1">
      <alignment horizontal="right" vertical="top" wrapText="1"/>
    </xf>
    <xf numFmtId="175" fontId="54" fillId="0" borderId="7" xfId="0" applyNumberFormat="1" applyFont="1" applyBorder="1" applyAlignment="1">
      <alignment horizontal="right" vertical="center" wrapText="1"/>
    </xf>
    <xf numFmtId="0" fontId="54" fillId="0" borderId="8" xfId="0" applyFont="1" applyBorder="1" applyAlignment="1">
      <alignment vertical="top" wrapText="1"/>
    </xf>
    <xf numFmtId="0" fontId="82" fillId="5" borderId="0" xfId="0" applyFont="1" applyFill="1" applyAlignment="1">
      <alignment/>
    </xf>
    <xf numFmtId="1" fontId="54" fillId="0" borderId="7" xfId="0" applyNumberFormat="1" applyFont="1" applyBorder="1" applyAlignment="1">
      <alignment horizontal="right" vertical="center" wrapText="1"/>
    </xf>
    <xf numFmtId="1" fontId="54" fillId="0" borderId="2" xfId="21" applyNumberFormat="1" applyFont="1" applyBorder="1" applyAlignment="1">
      <alignment horizontal="right" vertical="center" wrapText="1"/>
    </xf>
    <xf numFmtId="1" fontId="54" fillId="0" borderId="7" xfId="21" applyNumberFormat="1" applyFont="1" applyBorder="1" applyAlignment="1">
      <alignment horizontal="right" vertical="center" wrapText="1"/>
    </xf>
    <xf numFmtId="1" fontId="54" fillId="0" borderId="7" xfId="21" applyNumberFormat="1" applyFont="1" applyBorder="1" applyAlignment="1">
      <alignment horizontal="right" vertical="center" wrapText="1" indent="1"/>
    </xf>
    <xf numFmtId="1" fontId="54" fillId="0" borderId="2" xfId="21" applyNumberFormat="1" applyFont="1" applyBorder="1" applyAlignment="1">
      <alignment horizontal="right" vertical="top" wrapText="1"/>
    </xf>
    <xf numFmtId="0" fontId="52" fillId="0" borderId="2" xfId="0" applyFont="1" applyBorder="1" applyAlignment="1">
      <alignment horizontal="center" vertical="center"/>
    </xf>
    <xf numFmtId="175" fontId="52" fillId="0" borderId="2" xfId="21" applyNumberFormat="1" applyFont="1" applyBorder="1" applyAlignment="1">
      <alignment horizontal="right" vertical="top" wrapText="1"/>
    </xf>
    <xf numFmtId="0" fontId="54" fillId="0" borderId="8" xfId="0" applyFont="1" applyBorder="1" applyAlignment="1">
      <alignment horizontal="left" vertical="center" wrapText="1"/>
    </xf>
    <xf numFmtId="0" fontId="54" fillId="0" borderId="2" xfId="0" applyFont="1" applyBorder="1" applyAlignment="1">
      <alignment horizontal="left" vertical="center" wrapText="1"/>
    </xf>
    <xf numFmtId="1" fontId="83" fillId="0" borderId="7" xfId="21" applyNumberFormat="1" applyFont="1" applyBorder="1" applyAlignment="1">
      <alignment horizontal="right" vertical="top" wrapText="1"/>
    </xf>
    <xf numFmtId="175" fontId="83" fillId="0" borderId="7" xfId="21" applyNumberFormat="1" applyFont="1" applyBorder="1" applyAlignment="1">
      <alignment horizontal="right" vertical="top" wrapText="1"/>
    </xf>
    <xf numFmtId="175" fontId="83" fillId="0" borderId="7" xfId="0" applyNumberFormat="1" applyFont="1" applyBorder="1" applyAlignment="1">
      <alignment horizontal="right" vertical="top" wrapText="1"/>
    </xf>
    <xf numFmtId="0" fontId="83" fillId="0" borderId="0" xfId="0" applyFont="1" applyAlignment="1">
      <alignment/>
    </xf>
    <xf numFmtId="1" fontId="54" fillId="0" borderId="2" xfId="0" applyNumberFormat="1" applyFont="1" applyBorder="1" applyAlignment="1">
      <alignment horizontal="right" vertical="top" wrapText="1"/>
    </xf>
    <xf numFmtId="175" fontId="54" fillId="0" borderId="2" xfId="0" applyNumberFormat="1" applyFont="1" applyBorder="1" applyAlignment="1">
      <alignment horizontal="right" vertical="top" wrapText="1"/>
    </xf>
    <xf numFmtId="175" fontId="83" fillId="2" borderId="2" xfId="21" applyNumberFormat="1" applyFont="1" applyFill="1" applyBorder="1" applyAlignment="1">
      <alignment horizontal="right" vertical="center" wrapText="1"/>
    </xf>
    <xf numFmtId="49" fontId="54" fillId="0" borderId="3" xfId="0" applyNumberFormat="1" applyFont="1" applyBorder="1" applyAlignment="1">
      <alignment horizontal="center" wrapText="1"/>
    </xf>
    <xf numFmtId="175" fontId="54" fillId="0" borderId="7" xfId="0" applyNumberFormat="1" applyFont="1" applyBorder="1" applyAlignment="1">
      <alignment horizontal="right" wrapText="1"/>
    </xf>
    <xf numFmtId="0" fontId="54" fillId="0" borderId="0" xfId="0" applyFont="1" applyAlignment="1">
      <alignment horizontal="right"/>
    </xf>
    <xf numFmtId="49" fontId="54" fillId="0" borderId="2" xfId="0" applyNumberFormat="1" applyFont="1" applyBorder="1" applyAlignment="1">
      <alignment horizontal="center" vertical="center"/>
    </xf>
    <xf numFmtId="49" fontId="52" fillId="0" borderId="2" xfId="0" applyNumberFormat="1" applyFont="1" applyBorder="1" applyAlignment="1">
      <alignment horizontal="center" vertical="center" wrapText="1"/>
    </xf>
    <xf numFmtId="49" fontId="52" fillId="0" borderId="2" xfId="0" applyNumberFormat="1" applyFont="1" applyBorder="1" applyAlignment="1">
      <alignment horizontal="center" vertical="top" wrapText="1"/>
    </xf>
    <xf numFmtId="1" fontId="52" fillId="0" borderId="2" xfId="21" applyNumberFormat="1" applyFont="1" applyBorder="1" applyAlignment="1">
      <alignment horizontal="right" vertical="center" wrapText="1"/>
    </xf>
    <xf numFmtId="175" fontId="52" fillId="0" borderId="2" xfId="21" applyNumberFormat="1" applyFont="1" applyBorder="1" applyAlignment="1">
      <alignment horizontal="right" vertical="center" wrapText="1"/>
    </xf>
    <xf numFmtId="175" fontId="52" fillId="0" borderId="7" xfId="0" applyNumberFormat="1" applyFont="1" applyBorder="1" applyAlignment="1">
      <alignment horizontal="right" vertical="center" wrapText="1"/>
    </xf>
    <xf numFmtId="0" fontId="54" fillId="0" borderId="2" xfId="0" applyFont="1" applyBorder="1" applyAlignment="1">
      <alignment horizontal="center" vertical="center" wrapText="1"/>
    </xf>
    <xf numFmtId="175" fontId="54" fillId="0" borderId="2" xfId="21" applyNumberFormat="1" applyFont="1" applyBorder="1" applyAlignment="1">
      <alignment horizontal="right" vertical="top" wrapText="1"/>
    </xf>
    <xf numFmtId="0" fontId="82" fillId="5" borderId="2" xfId="0" applyFont="1" applyFill="1" applyBorder="1" applyAlignment="1">
      <alignment horizontal="center" vertical="center" wrapText="1"/>
    </xf>
    <xf numFmtId="1" fontId="52" fillId="5" borderId="2" xfId="21" applyNumberFormat="1" applyFont="1" applyFill="1" applyBorder="1" applyAlignment="1">
      <alignment horizontal="right" vertical="center" wrapText="1"/>
    </xf>
    <xf numFmtId="0" fontId="83" fillId="5" borderId="0" xfId="0" applyFont="1" applyFill="1" applyAlignment="1">
      <alignment horizontal="center"/>
    </xf>
    <xf numFmtId="175" fontId="52" fillId="0" borderId="2" xfId="21" applyNumberFormat="1" applyFont="1" applyBorder="1" applyAlignment="1">
      <alignment horizontal="right" vertical="top" wrapText="1"/>
    </xf>
    <xf numFmtId="0" fontId="52" fillId="5" borderId="3" xfId="0" applyFont="1" applyFill="1" applyBorder="1" applyAlignment="1">
      <alignment horizontal="center" vertical="center" wrapText="1"/>
    </xf>
    <xf numFmtId="0" fontId="82" fillId="5" borderId="8" xfId="0" applyFont="1" applyFill="1" applyBorder="1" applyAlignment="1">
      <alignment horizontal="center" vertical="center" wrapText="1"/>
    </xf>
    <xf numFmtId="0" fontId="82" fillId="5" borderId="9" xfId="0" applyFont="1" applyFill="1" applyBorder="1" applyAlignment="1">
      <alignment horizontal="center" vertical="center" wrapText="1"/>
    </xf>
    <xf numFmtId="1" fontId="52" fillId="5" borderId="7" xfId="21" applyNumberFormat="1" applyFont="1" applyFill="1" applyBorder="1" applyAlignment="1">
      <alignment horizontal="center" vertical="center" wrapText="1"/>
    </xf>
    <xf numFmtId="1" fontId="52" fillId="5" borderId="7" xfId="0" applyNumberFormat="1" applyFont="1" applyFill="1" applyBorder="1" applyAlignment="1">
      <alignment horizontal="center" vertical="center" wrapText="1"/>
    </xf>
    <xf numFmtId="175" fontId="52" fillId="5" borderId="2" xfId="21" applyNumberFormat="1" applyFont="1" applyFill="1" applyBorder="1" applyAlignment="1">
      <alignment horizontal="center" vertical="center" wrapText="1"/>
    </xf>
    <xf numFmtId="175" fontId="52" fillId="5" borderId="7" xfId="21" applyNumberFormat="1" applyFont="1" applyFill="1" applyBorder="1" applyAlignment="1">
      <alignment horizontal="center" vertical="center" wrapText="1"/>
    </xf>
    <xf numFmtId="1" fontId="52" fillId="5" borderId="2" xfId="21" applyNumberFormat="1" applyFont="1" applyFill="1" applyBorder="1" applyAlignment="1">
      <alignment horizontal="center" vertical="center" wrapText="1"/>
    </xf>
    <xf numFmtId="0" fontId="52" fillId="0" borderId="0" xfId="0" applyFont="1" applyAlignment="1">
      <alignment horizontal="center" vertical="center"/>
    </xf>
    <xf numFmtId="1" fontId="52" fillId="0" borderId="7" xfId="21" applyNumberFormat="1" applyFont="1" applyBorder="1" applyAlignment="1">
      <alignment vertical="top" wrapText="1"/>
    </xf>
    <xf numFmtId="1" fontId="52" fillId="0" borderId="7" xfId="21" applyNumberFormat="1" applyFont="1" applyBorder="1" applyAlignment="1">
      <alignment wrapText="1"/>
    </xf>
    <xf numFmtId="1" fontId="52" fillId="0" borderId="7" xfId="0" applyNumberFormat="1" applyFont="1" applyBorder="1" applyAlignment="1">
      <alignment wrapText="1"/>
    </xf>
    <xf numFmtId="175" fontId="52" fillId="0" borderId="2" xfId="21" applyNumberFormat="1" applyFont="1" applyBorder="1" applyAlignment="1">
      <alignment vertical="top" wrapText="1"/>
    </xf>
    <xf numFmtId="175" fontId="52" fillId="0" borderId="7" xfId="21" applyNumberFormat="1" applyFont="1" applyBorder="1" applyAlignment="1">
      <alignment vertical="top" wrapText="1"/>
    </xf>
    <xf numFmtId="1" fontId="52" fillId="0" borderId="2" xfId="21" applyNumberFormat="1" applyFont="1" applyBorder="1" applyAlignment="1">
      <alignment vertical="top" wrapText="1"/>
    </xf>
    <xf numFmtId="0" fontId="52" fillId="0" borderId="0" xfId="0" applyFont="1" applyAlignment="1">
      <alignment/>
    </xf>
    <xf numFmtId="1" fontId="54" fillId="0" borderId="7" xfId="21" applyNumberFormat="1" applyFont="1" applyBorder="1" applyAlignment="1">
      <alignment wrapText="1"/>
    </xf>
    <xf numFmtId="1" fontId="54" fillId="0" borderId="7" xfId="0" applyNumberFormat="1" applyFont="1" applyBorder="1" applyAlignment="1">
      <alignment wrapText="1"/>
    </xf>
    <xf numFmtId="175" fontId="82" fillId="5" borderId="7" xfId="21" applyNumberFormat="1" applyFont="1" applyFill="1" applyBorder="1" applyAlignment="1">
      <alignment horizontal="right" vertical="center" wrapText="1"/>
    </xf>
    <xf numFmtId="0" fontId="82" fillId="5" borderId="3" xfId="0" applyFont="1" applyFill="1" applyBorder="1" applyAlignment="1">
      <alignment horizontal="center" vertical="center" wrapText="1"/>
    </xf>
    <xf numFmtId="1" fontId="54" fillId="0" borderId="9" xfId="0" applyNumberFormat="1" applyFont="1" applyBorder="1" applyAlignment="1">
      <alignment horizontal="right" vertical="top" wrapText="1"/>
    </xf>
    <xf numFmtId="1" fontId="54" fillId="0" borderId="7" xfId="0" applyNumberFormat="1" applyFont="1" applyBorder="1" applyAlignment="1">
      <alignment horizontal="center" vertical="top" wrapText="1"/>
    </xf>
    <xf numFmtId="0" fontId="54" fillId="0" borderId="1" xfId="0" applyFont="1" applyFill="1" applyBorder="1" applyAlignment="1">
      <alignment horizontal="center" vertical="center" wrapText="1"/>
    </xf>
    <xf numFmtId="1" fontId="54" fillId="2" borderId="7" xfId="0" applyNumberFormat="1" applyFont="1" applyFill="1" applyBorder="1" applyAlignment="1">
      <alignment horizontal="right" vertical="center" wrapText="1"/>
    </xf>
    <xf numFmtId="1" fontId="54" fillId="2" borderId="7" xfId="0" applyNumberFormat="1" applyFont="1" applyFill="1" applyBorder="1" applyAlignment="1">
      <alignment horizontal="center" vertical="top" wrapText="1"/>
    </xf>
    <xf numFmtId="175" fontId="54" fillId="2" borderId="7" xfId="0" applyNumberFormat="1" applyFont="1" applyFill="1" applyBorder="1" applyAlignment="1">
      <alignment horizontal="center" vertical="top" wrapText="1"/>
    </xf>
    <xf numFmtId="0" fontId="54" fillId="2" borderId="0" xfId="0" applyFont="1" applyFill="1" applyAlignment="1">
      <alignment/>
    </xf>
    <xf numFmtId="1" fontId="52" fillId="0" borderId="7" xfId="0" applyNumberFormat="1" applyFont="1" applyBorder="1" applyAlignment="1">
      <alignment horizontal="center" vertical="center" wrapText="1"/>
    </xf>
    <xf numFmtId="175" fontId="52" fillId="0" borderId="7" xfId="0" applyNumberFormat="1" applyFont="1" applyBorder="1" applyAlignment="1">
      <alignment horizontal="center" vertical="center" wrapText="1"/>
    </xf>
    <xf numFmtId="1" fontId="52" fillId="0" borderId="7" xfId="21" applyNumberFormat="1" applyFont="1" applyBorder="1" applyAlignment="1">
      <alignment horizontal="right" wrapText="1"/>
    </xf>
    <xf numFmtId="175" fontId="52" fillId="0" borderId="2" xfId="21" applyNumberFormat="1" applyFont="1" applyBorder="1" applyAlignment="1">
      <alignment wrapText="1"/>
    </xf>
    <xf numFmtId="0" fontId="54" fillId="0" borderId="2" xfId="0" applyFont="1" applyBorder="1" applyAlignment="1">
      <alignment horizontal="center" vertical="center"/>
    </xf>
    <xf numFmtId="1" fontId="54" fillId="0" borderId="7" xfId="21" applyNumberFormat="1" applyFont="1" applyBorder="1" applyAlignment="1">
      <alignment horizontal="center" vertical="center" wrapText="1"/>
    </xf>
    <xf numFmtId="1" fontId="54" fillId="0" borderId="15" xfId="21" applyNumberFormat="1" applyFont="1" applyBorder="1" applyAlignment="1">
      <alignment horizontal="right" vertical="top" wrapText="1"/>
    </xf>
    <xf numFmtId="0" fontId="54" fillId="0" borderId="2" xfId="0" applyFont="1" applyBorder="1" applyAlignment="1">
      <alignment horizontal="justify" vertical="center" wrapText="1"/>
    </xf>
    <xf numFmtId="0" fontId="54" fillId="0" borderId="2" xfId="0" applyFont="1" applyBorder="1" applyAlignment="1">
      <alignment vertical="center" wrapText="1"/>
    </xf>
    <xf numFmtId="49" fontId="82" fillId="4" borderId="2" xfId="0" applyNumberFormat="1" applyFont="1" applyFill="1" applyBorder="1" applyAlignment="1">
      <alignment horizontal="center" vertical="center" wrapText="1"/>
    </xf>
    <xf numFmtId="1" fontId="52" fillId="4" borderId="7" xfId="21" applyNumberFormat="1" applyFont="1" applyFill="1" applyBorder="1" applyAlignment="1">
      <alignment horizontal="center" vertical="center" wrapText="1"/>
    </xf>
    <xf numFmtId="1" fontId="52" fillId="4" borderId="7" xfId="0" applyNumberFormat="1" applyFont="1" applyFill="1" applyBorder="1" applyAlignment="1">
      <alignment horizontal="center" vertical="center" wrapText="1"/>
    </xf>
    <xf numFmtId="1" fontId="52" fillId="4" borderId="2" xfId="21" applyNumberFormat="1" applyFont="1" applyFill="1" applyBorder="1" applyAlignment="1">
      <alignment horizontal="right" vertical="center" wrapText="1"/>
    </xf>
    <xf numFmtId="0" fontId="54" fillId="4" borderId="0" xfId="0" applyFont="1" applyFill="1" applyAlignment="1">
      <alignment horizontal="center" vertical="center"/>
    </xf>
    <xf numFmtId="0" fontId="54" fillId="0" borderId="0" xfId="0" applyFont="1" applyAlignment="1">
      <alignment wrapText="1"/>
    </xf>
    <xf numFmtId="176" fontId="54" fillId="0" borderId="0" xfId="21" applyNumberFormat="1" applyFont="1" applyBorder="1" applyAlignment="1">
      <alignment horizontal="right" vertical="top" wrapText="1"/>
    </xf>
    <xf numFmtId="1" fontId="54" fillId="0" borderId="2" xfId="0" applyNumberFormat="1" applyFont="1" applyBorder="1" applyAlignment="1">
      <alignment/>
    </xf>
    <xf numFmtId="1" fontId="54" fillId="0" borderId="2" xfId="0" applyNumberFormat="1" applyFont="1" applyBorder="1" applyAlignment="1">
      <alignment horizontal="center"/>
    </xf>
    <xf numFmtId="0" fontId="54" fillId="0" borderId="0" xfId="0" applyFont="1" applyBorder="1" applyAlignment="1">
      <alignment/>
    </xf>
    <xf numFmtId="0" fontId="87" fillId="0" borderId="0" xfId="15" applyFont="1" applyAlignment="1">
      <alignment/>
    </xf>
    <xf numFmtId="0" fontId="88" fillId="0" borderId="2" xfId="0" applyFont="1" applyBorder="1" applyAlignment="1">
      <alignment horizontal="center" vertical="center" wrapText="1"/>
    </xf>
    <xf numFmtId="0" fontId="78" fillId="0" borderId="0" xfId="0" applyFont="1" applyAlignment="1">
      <alignment horizontal="right" wrapText="1"/>
    </xf>
    <xf numFmtId="0" fontId="55" fillId="0" borderId="0" xfId="0" applyFont="1" applyAlignment="1">
      <alignment/>
    </xf>
    <xf numFmtId="0" fontId="88" fillId="0" borderId="2" xfId="0" applyFont="1" applyBorder="1" applyAlignment="1">
      <alignment horizontal="center" vertical="center" wrapText="1"/>
    </xf>
    <xf numFmtId="0" fontId="88" fillId="0" borderId="2" xfId="0" applyFont="1" applyBorder="1" applyAlignment="1">
      <alignment horizontal="center" wrapText="1"/>
    </xf>
    <xf numFmtId="0" fontId="88" fillId="0" borderId="2" xfId="0" applyFont="1" applyBorder="1" applyAlignment="1">
      <alignment/>
    </xf>
    <xf numFmtId="0" fontId="54" fillId="0" borderId="2" xfId="0" applyFont="1" applyBorder="1" applyAlignment="1">
      <alignment vertical="top" wrapText="1"/>
    </xf>
    <xf numFmtId="0" fontId="62" fillId="2" borderId="9" xfId="0" applyFont="1" applyFill="1" applyBorder="1" applyAlignment="1">
      <alignment/>
    </xf>
    <xf numFmtId="0" fontId="6" fillId="6" borderId="2" xfId="0" applyFont="1" applyFill="1" applyBorder="1" applyAlignment="1">
      <alignment horizontal="center" vertical="center"/>
    </xf>
    <xf numFmtId="3" fontId="27" fillId="6" borderId="2" xfId="0" applyNumberFormat="1" applyFont="1" applyFill="1" applyBorder="1" applyAlignment="1">
      <alignment horizontal="center" vertical="center"/>
    </xf>
    <xf numFmtId="0" fontId="0" fillId="6" borderId="0" xfId="0" applyFill="1" applyBorder="1" applyAlignment="1">
      <alignment horizontal="center" vertical="center"/>
    </xf>
    <xf numFmtId="0" fontId="0" fillId="6" borderId="0" xfId="0" applyFill="1" applyAlignment="1">
      <alignment horizontal="center" vertical="center"/>
    </xf>
    <xf numFmtId="0" fontId="62" fillId="2" borderId="9" xfId="0" applyFont="1" applyFill="1" applyBorder="1" applyAlignment="1">
      <alignment horizontal="center" vertical="center"/>
    </xf>
    <xf numFmtId="0" fontId="54" fillId="0" borderId="9" xfId="0" applyFont="1" applyBorder="1" applyAlignment="1">
      <alignment horizontal="left" vertical="center" wrapText="1"/>
    </xf>
    <xf numFmtId="0" fontId="52" fillId="0" borderId="8" xfId="0" applyFont="1" applyBorder="1" applyAlignment="1">
      <alignment horizontal="left" vertical="center" wrapText="1"/>
    </xf>
    <xf numFmtId="0" fontId="52" fillId="0" borderId="9" xfId="0" applyFont="1" applyBorder="1" applyAlignment="1">
      <alignment horizontal="left" vertical="center" wrapText="1"/>
    </xf>
    <xf numFmtId="1" fontId="52" fillId="0" borderId="15" xfId="0" applyNumberFormat="1" applyFont="1" applyBorder="1" applyAlignment="1">
      <alignment horizontal="right" vertical="top" wrapText="1"/>
    </xf>
    <xf numFmtId="1" fontId="54" fillId="0" borderId="2" xfId="21" applyNumberFormat="1" applyFont="1" applyBorder="1" applyAlignment="1">
      <alignment horizontal="right" vertical="center" wrapText="1"/>
    </xf>
    <xf numFmtId="1" fontId="52" fillId="0" borderId="2" xfId="0" applyNumberFormat="1" applyFont="1" applyBorder="1" applyAlignment="1">
      <alignment horizontal="right" vertical="top" wrapText="1"/>
    </xf>
    <xf numFmtId="1" fontId="52" fillId="2" borderId="2" xfId="21" applyNumberFormat="1" applyFont="1" applyFill="1" applyBorder="1" applyAlignment="1">
      <alignment horizontal="right" vertical="top" wrapText="1"/>
    </xf>
    <xf numFmtId="1" fontId="54" fillId="0" borderId="2" xfId="0" applyNumberFormat="1" applyFont="1" applyBorder="1" applyAlignment="1">
      <alignment horizontal="right" vertical="top"/>
    </xf>
    <xf numFmtId="0" fontId="89" fillId="5" borderId="9" xfId="0" applyFont="1" applyFill="1" applyBorder="1" applyAlignment="1">
      <alignment horizontal="center" vertical="center" wrapText="1"/>
    </xf>
    <xf numFmtId="3" fontId="59" fillId="2" borderId="2" xfId="0" applyNumberFormat="1" applyFont="1" applyFill="1" applyBorder="1" applyAlignment="1">
      <alignment horizontal="right" vertical="center"/>
    </xf>
    <xf numFmtId="3" fontId="24" fillId="2" borderId="2" xfId="0" applyNumberFormat="1" applyFont="1" applyFill="1" applyBorder="1" applyAlignment="1">
      <alignment horizontal="center" vertical="center" wrapText="1"/>
    </xf>
    <xf numFmtId="3" fontId="24" fillId="2" borderId="2" xfId="0" applyNumberFormat="1" applyFont="1" applyFill="1" applyBorder="1" applyAlignment="1">
      <alignment horizontal="right" vertical="center"/>
    </xf>
    <xf numFmtId="3" fontId="59" fillId="2" borderId="2" xfId="0" applyNumberFormat="1" applyFont="1" applyFill="1" applyBorder="1" applyAlignment="1">
      <alignment horizontal="center" vertical="center"/>
    </xf>
    <xf numFmtId="0" fontId="59" fillId="2" borderId="2" xfId="0" applyFont="1" applyFill="1" applyBorder="1" applyAlignment="1">
      <alignment horizontal="center" wrapText="1"/>
    </xf>
    <xf numFmtId="3" fontId="59" fillId="2" borderId="2" xfId="0" applyNumberFormat="1" applyFont="1" applyFill="1" applyBorder="1" applyAlignment="1">
      <alignment horizontal="center" vertical="center" wrapText="1"/>
    </xf>
    <xf numFmtId="49" fontId="24" fillId="5" borderId="2" xfId="0" applyNumberFormat="1"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2" xfId="0" applyFont="1" applyFill="1" applyBorder="1" applyAlignment="1">
      <alignment horizontal="center" wrapText="1"/>
    </xf>
    <xf numFmtId="3" fontId="24" fillId="5" borderId="2" xfId="0" applyNumberFormat="1" applyFont="1" applyFill="1" applyBorder="1" applyAlignment="1">
      <alignment horizontal="center" vertical="center" wrapText="1"/>
    </xf>
    <xf numFmtId="0" fontId="32" fillId="0" borderId="9" xfId="0" applyFont="1" applyBorder="1" applyAlignment="1">
      <alignment horizontal="left" vertical="top" wrapText="1"/>
    </xf>
    <xf numFmtId="0" fontId="33" fillId="2" borderId="8" xfId="0" applyFont="1" applyFill="1" applyBorder="1" applyAlignment="1">
      <alignment horizontal="left" vertical="center" wrapText="1"/>
    </xf>
    <xf numFmtId="0" fontId="40" fillId="2" borderId="9" xfId="0" applyFont="1" applyFill="1" applyBorder="1" applyAlignment="1">
      <alignment wrapText="1"/>
    </xf>
    <xf numFmtId="0" fontId="36" fillId="0" borderId="8" xfId="0" applyFont="1" applyBorder="1" applyAlignment="1">
      <alignment horizontal="left" vertical="top" wrapText="1"/>
    </xf>
    <xf numFmtId="0" fontId="39" fillId="0" borderId="9" xfId="0" applyFont="1" applyBorder="1" applyAlignment="1">
      <alignment vertical="top" wrapText="1"/>
    </xf>
    <xf numFmtId="0" fontId="33" fillId="0" borderId="8" xfId="0" applyFont="1" applyBorder="1" applyAlignment="1">
      <alignment horizontal="left" vertical="top" wrapText="1"/>
    </xf>
    <xf numFmtId="0" fontId="32" fillId="0" borderId="9" xfId="0" applyFont="1" applyBorder="1" applyAlignment="1">
      <alignment horizontal="left" vertical="center" wrapText="1"/>
    </xf>
    <xf numFmtId="0" fontId="32" fillId="0" borderId="8" xfId="0" applyFont="1" applyBorder="1" applyAlignment="1">
      <alignment horizontal="justify" vertical="top" wrapText="1"/>
    </xf>
    <xf numFmtId="0" fontId="32" fillId="0" borderId="9" xfId="0" applyFont="1" applyBorder="1" applyAlignment="1">
      <alignment horizontal="justify" vertical="top" wrapText="1"/>
    </xf>
    <xf numFmtId="175" fontId="32" fillId="0" borderId="2" xfId="21" applyNumberFormat="1" applyFont="1" applyBorder="1" applyAlignment="1">
      <alignment horizontal="right" vertical="top" wrapText="1"/>
    </xf>
    <xf numFmtId="0" fontId="32" fillId="0" borderId="8" xfId="0" applyFont="1" applyBorder="1" applyAlignment="1">
      <alignment horizontal="justify" vertical="top" wrapText="1"/>
    </xf>
    <xf numFmtId="0" fontId="32" fillId="0" borderId="9" xfId="0" applyFont="1" applyBorder="1" applyAlignment="1">
      <alignment horizontal="justify" vertical="top" wrapText="1"/>
    </xf>
    <xf numFmtId="0" fontId="33" fillId="0" borderId="9" xfId="0" applyFont="1" applyBorder="1" applyAlignment="1">
      <alignment horizontal="left" vertical="center" wrapText="1"/>
    </xf>
    <xf numFmtId="0" fontId="32" fillId="0" borderId="8" xfId="0" applyFont="1" applyBorder="1" applyAlignment="1">
      <alignment horizontal="left" vertical="top" wrapText="1"/>
    </xf>
    <xf numFmtId="0" fontId="52" fillId="0" borderId="2"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33" fillId="0" borderId="8" xfId="0" applyFont="1" applyBorder="1" applyAlignment="1">
      <alignment horizontal="left" vertical="center" wrapText="1"/>
    </xf>
    <xf numFmtId="0" fontId="52" fillId="0" borderId="3" xfId="0" applyFont="1" applyBorder="1" applyAlignment="1">
      <alignment horizontal="center" vertical="center" wrapText="1"/>
    </xf>
    <xf numFmtId="0" fontId="52" fillId="0" borderId="5" xfId="0" applyFont="1" applyBorder="1" applyAlignment="1">
      <alignment horizontal="center" vertical="center"/>
    </xf>
    <xf numFmtId="0" fontId="52" fillId="0" borderId="15"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52" fillId="0" borderId="4" xfId="0" applyFont="1" applyBorder="1" applyAlignment="1">
      <alignment horizontal="center" vertical="center"/>
    </xf>
    <xf numFmtId="0" fontId="52" fillId="0" borderId="6" xfId="0" applyFont="1" applyBorder="1" applyAlignment="1">
      <alignment horizontal="center" vertical="center"/>
    </xf>
    <xf numFmtId="0" fontId="52" fillId="0" borderId="7" xfId="0" applyFont="1" applyBorder="1" applyAlignment="1">
      <alignment horizontal="center" vertical="center"/>
    </xf>
    <xf numFmtId="0" fontId="52" fillId="0" borderId="8" xfId="0" applyFont="1" applyBorder="1" applyAlignment="1">
      <alignment horizontal="center" vertical="center"/>
    </xf>
    <xf numFmtId="0" fontId="52" fillId="0" borderId="14" xfId="0" applyFont="1" applyBorder="1" applyAlignment="1">
      <alignment horizontal="center" vertical="center"/>
    </xf>
    <xf numFmtId="0" fontId="52" fillId="0" borderId="9" xfId="0" applyFont="1" applyBorder="1" applyAlignment="1">
      <alignment horizontal="center" vertical="center"/>
    </xf>
    <xf numFmtId="0" fontId="45" fillId="0" borderId="6" xfId="0" applyFont="1" applyBorder="1" applyAlignment="1">
      <alignment horizontal="right"/>
    </xf>
    <xf numFmtId="0" fontId="52" fillId="0" borderId="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8" xfId="0" applyFont="1" applyBorder="1" applyAlignment="1">
      <alignment horizontal="center" vertical="center"/>
    </xf>
    <xf numFmtId="0" fontId="52" fillId="0" borderId="14" xfId="0" applyFont="1" applyBorder="1" applyAlignment="1">
      <alignment horizontal="center" vertical="center"/>
    </xf>
    <xf numFmtId="0" fontId="52" fillId="0" borderId="9" xfId="0" applyFont="1" applyBorder="1" applyAlignment="1">
      <alignment horizontal="center" vertical="center"/>
    </xf>
    <xf numFmtId="0" fontId="33" fillId="0" borderId="0" xfId="0" applyFont="1" applyAlignment="1">
      <alignment horizontal="center"/>
    </xf>
    <xf numFmtId="0" fontId="32" fillId="0" borderId="0" xfId="0" applyFont="1" applyAlignment="1">
      <alignment horizontal="center"/>
    </xf>
    <xf numFmtId="0" fontId="32" fillId="0" borderId="0" xfId="0" applyFont="1" applyAlignment="1">
      <alignment horizontal="right" wrapText="1"/>
    </xf>
    <xf numFmtId="0" fontId="33" fillId="0" borderId="0" xfId="0" applyFont="1" applyAlignment="1">
      <alignment horizontal="center"/>
    </xf>
    <xf numFmtId="0" fontId="52" fillId="2" borderId="1" xfId="0" applyFont="1" applyFill="1" applyBorder="1" applyAlignment="1">
      <alignment horizontal="center" vertical="center"/>
    </xf>
    <xf numFmtId="0" fontId="52" fillId="2" borderId="3" xfId="0" applyFont="1" applyFill="1" applyBorder="1" applyAlignment="1">
      <alignment horizontal="center" vertical="center"/>
    </xf>
    <xf numFmtId="0" fontId="55" fillId="0" borderId="2" xfId="0" applyFont="1" applyBorder="1" applyAlignment="1">
      <alignment horizontal="center"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2" fillId="0" borderId="7"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6" xfId="0" applyFont="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xf>
    <xf numFmtId="0" fontId="55" fillId="0" borderId="0" xfId="0" applyFont="1" applyAlignment="1">
      <alignment horizontal="left" vertical="center"/>
    </xf>
    <xf numFmtId="0" fontId="78" fillId="0" borderId="0" xfId="0" applyFont="1" applyAlignment="1">
      <alignment horizontal="left"/>
    </xf>
    <xf numFmtId="0" fontId="52" fillId="2" borderId="13" xfId="0" applyFont="1" applyFill="1" applyBorder="1" applyAlignment="1">
      <alignment horizontal="center" vertical="center"/>
    </xf>
    <xf numFmtId="0" fontId="32" fillId="0" borderId="7" xfId="0" applyFont="1" applyBorder="1" applyAlignment="1">
      <alignment horizontal="center" vertical="center"/>
    </xf>
    <xf numFmtId="0" fontId="32" fillId="0" borderId="1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xf>
    <xf numFmtId="0" fontId="32" fillId="0" borderId="5" xfId="0" applyFont="1" applyBorder="1" applyAlignment="1">
      <alignment horizontal="center" vertical="center"/>
    </xf>
    <xf numFmtId="0" fontId="32" fillId="0" borderId="15" xfId="0" applyFont="1" applyBorder="1" applyAlignment="1">
      <alignment horizontal="center" vertical="center"/>
    </xf>
    <xf numFmtId="0" fontId="32" fillId="0" borderId="4" xfId="0" applyFont="1" applyBorder="1" applyAlignment="1">
      <alignment horizontal="center" vertical="center"/>
    </xf>
    <xf numFmtId="49" fontId="33" fillId="0" borderId="2" xfId="0" applyNumberFormat="1" applyFont="1" applyBorder="1" applyAlignment="1">
      <alignment horizontal="center" vertical="top" wrapText="1"/>
    </xf>
    <xf numFmtId="0" fontId="36" fillId="0" borderId="2" xfId="0" applyFont="1" applyBorder="1" applyAlignment="1">
      <alignment vertical="top" wrapText="1"/>
    </xf>
    <xf numFmtId="0" fontId="33" fillId="0" borderId="13" xfId="0" applyFont="1" applyBorder="1" applyAlignment="1">
      <alignment horizontal="center" vertical="center" wrapText="1"/>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32" fillId="0" borderId="15" xfId="0" applyFont="1" applyBorder="1" applyAlignment="1">
      <alignment/>
    </xf>
    <xf numFmtId="175" fontId="32" fillId="0" borderId="13" xfId="0" applyNumberFormat="1" applyFont="1" applyBorder="1" applyAlignment="1">
      <alignment horizontal="right" vertical="top" wrapText="1"/>
    </xf>
    <xf numFmtId="175" fontId="32" fillId="0" borderId="1" xfId="0" applyNumberFormat="1" applyFont="1" applyBorder="1" applyAlignment="1">
      <alignment horizontal="right" vertical="top" wrapText="1"/>
    </xf>
    <xf numFmtId="1" fontId="32" fillId="0" borderId="2" xfId="0" applyNumberFormat="1" applyFont="1" applyBorder="1" applyAlignment="1">
      <alignment horizontal="right" vertical="top" wrapText="1"/>
    </xf>
    <xf numFmtId="1" fontId="33" fillId="0" borderId="2" xfId="0" applyNumberFormat="1" applyFont="1" applyBorder="1" applyAlignment="1">
      <alignment horizontal="right" vertical="top" wrapText="1"/>
    </xf>
    <xf numFmtId="0" fontId="34" fillId="0" borderId="8" xfId="0" applyFont="1" applyBorder="1" applyAlignment="1">
      <alignment horizontal="center" vertical="top" wrapText="1"/>
    </xf>
    <xf numFmtId="0" fontId="32" fillId="0" borderId="9" xfId="0" applyFont="1" applyBorder="1" applyAlignment="1">
      <alignment vertical="top" wrapText="1"/>
    </xf>
    <xf numFmtId="0" fontId="48" fillId="0" borderId="13" xfId="0" applyFont="1" applyBorder="1" applyAlignment="1">
      <alignment horizontal="justify" vertical="justify" wrapText="1"/>
    </xf>
    <xf numFmtId="0" fontId="48" fillId="0" borderId="1" xfId="0" applyFont="1" applyBorder="1" applyAlignment="1">
      <alignment horizontal="justify" vertical="justify" wrapText="1"/>
    </xf>
    <xf numFmtId="0" fontId="48" fillId="0" borderId="3" xfId="0" applyFont="1" applyBorder="1" applyAlignment="1">
      <alignment horizontal="justify" vertical="justify" wrapText="1"/>
    </xf>
    <xf numFmtId="1" fontId="33" fillId="0" borderId="13" xfId="0" applyNumberFormat="1" applyFont="1" applyBorder="1" applyAlignment="1">
      <alignment horizontal="right" vertical="top" wrapText="1"/>
    </xf>
    <xf numFmtId="1" fontId="33" fillId="0" borderId="1" xfId="0" applyNumberFormat="1" applyFont="1" applyBorder="1" applyAlignment="1">
      <alignment horizontal="right" vertical="top" wrapText="1"/>
    </xf>
    <xf numFmtId="0" fontId="33" fillId="0" borderId="8" xfId="15" applyFont="1" applyBorder="1" applyAlignment="1">
      <alignment horizontal="center" vertical="top" wrapText="1"/>
    </xf>
    <xf numFmtId="0" fontId="32" fillId="0" borderId="9" xfId="0" applyFont="1" applyBorder="1" applyAlignment="1">
      <alignment horizontal="center" vertical="top" wrapText="1"/>
    </xf>
    <xf numFmtId="0" fontId="33" fillId="0" borderId="16" xfId="0" applyFont="1" applyBorder="1" applyAlignment="1">
      <alignment horizontal="center" vertical="top" wrapText="1"/>
    </xf>
    <xf numFmtId="0" fontId="32" fillId="0" borderId="17" xfId="0" applyFont="1" applyBorder="1" applyAlignment="1">
      <alignment/>
    </xf>
    <xf numFmtId="0" fontId="32" fillId="0" borderId="5" xfId="0" applyFont="1" applyBorder="1" applyAlignment="1">
      <alignment/>
    </xf>
    <xf numFmtId="0" fontId="32" fillId="0" borderId="3" xfId="0" applyFont="1" applyBorder="1" applyAlignment="1">
      <alignment horizontal="center" vertical="center" wrapText="1"/>
    </xf>
    <xf numFmtId="0" fontId="12" fillId="0" borderId="13" xfId="0" applyFont="1" applyBorder="1" applyAlignment="1">
      <alignment horizontal="center" wrapText="1"/>
    </xf>
    <xf numFmtId="0" fontId="12" fillId="0" borderId="3" xfId="0" applyFont="1" applyBorder="1" applyAlignment="1">
      <alignment horizont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wrapText="1"/>
    </xf>
    <xf numFmtId="0" fontId="10" fillId="0" borderId="0" xfId="15" applyFont="1" applyAlignment="1">
      <alignment horizontal="center" wrapText="1"/>
    </xf>
    <xf numFmtId="0" fontId="68" fillId="0" borderId="0" xfId="0" applyFont="1" applyAlignment="1">
      <alignment horizontal="left"/>
    </xf>
    <xf numFmtId="0" fontId="17" fillId="0" borderId="0" xfId="0" applyFont="1" applyAlignment="1">
      <alignment horizontal="left" vertical="top"/>
    </xf>
    <xf numFmtId="0" fontId="68" fillId="0" borderId="0" xfId="0" applyFont="1" applyAlignment="1" applyProtection="1">
      <alignment horizontal="left" vertical="center"/>
      <protection locked="0"/>
    </xf>
    <xf numFmtId="0" fontId="68" fillId="0" borderId="0" xfId="0" applyFont="1" applyAlignment="1">
      <alignment horizontal="left" vertical="top"/>
    </xf>
    <xf numFmtId="0" fontId="33" fillId="0" borderId="0" xfId="0" applyFont="1" applyAlignment="1">
      <alignment horizontal="left" vertical="center"/>
    </xf>
    <xf numFmtId="0" fontId="32" fillId="0" borderId="0" xfId="0" applyFont="1" applyAlignment="1">
      <alignment horizontal="left" vertical="center"/>
    </xf>
    <xf numFmtId="0" fontId="0" fillId="0" borderId="0" xfId="0" applyAlignment="1">
      <alignment horizontal="left"/>
    </xf>
    <xf numFmtId="1" fontId="32" fillId="0" borderId="2" xfId="0" applyNumberFormat="1" applyFont="1" applyBorder="1" applyAlignment="1">
      <alignment horizontal="right" wrapText="1"/>
    </xf>
    <xf numFmtId="1" fontId="33" fillId="0" borderId="2" xfId="0" applyNumberFormat="1" applyFont="1" applyBorder="1" applyAlignment="1">
      <alignment horizontal="right" wrapText="1"/>
    </xf>
    <xf numFmtId="0" fontId="33" fillId="3" borderId="8" xfId="0" applyFont="1" applyFill="1" applyBorder="1" applyAlignment="1">
      <alignment horizontal="center" vertical="center" wrapText="1"/>
    </xf>
    <xf numFmtId="0" fontId="32" fillId="0" borderId="9" xfId="0" applyFont="1" applyBorder="1" applyAlignment="1">
      <alignment horizontal="center" vertical="center" wrapText="1"/>
    </xf>
    <xf numFmtId="1" fontId="32" fillId="0" borderId="13" xfId="0" applyNumberFormat="1" applyFont="1" applyBorder="1" applyAlignment="1">
      <alignment horizontal="right" vertical="top" wrapText="1"/>
    </xf>
    <xf numFmtId="1" fontId="32" fillId="0" borderId="1" xfId="0" applyNumberFormat="1" applyFont="1" applyBorder="1" applyAlignment="1">
      <alignment horizontal="righ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3" fillId="3" borderId="2" xfId="0" applyFont="1" applyFill="1" applyBorder="1" applyAlignment="1">
      <alignment horizontal="center" wrapText="1"/>
    </xf>
    <xf numFmtId="0" fontId="33" fillId="4" borderId="8"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9" xfId="0" applyFont="1" applyBorder="1" applyAlignment="1">
      <alignment/>
    </xf>
    <xf numFmtId="0" fontId="39" fillId="0" borderId="9" xfId="0" applyFont="1" applyBorder="1" applyAlignment="1">
      <alignment horizontal="left" vertical="top" wrapText="1"/>
    </xf>
    <xf numFmtId="0" fontId="32" fillId="0" borderId="8" xfId="0" applyFont="1" applyBorder="1" applyAlignment="1">
      <alignment horizontal="left" vertical="center" wrapText="1"/>
    </xf>
    <xf numFmtId="0" fontId="39" fillId="0" borderId="9" xfId="0" applyFont="1" applyBorder="1" applyAlignment="1">
      <alignment horizontal="justify" vertical="top"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8" xfId="0" applyFont="1" applyBorder="1" applyAlignment="1">
      <alignment horizontal="justify" vertical="top" wrapText="1"/>
    </xf>
    <xf numFmtId="0" fontId="33" fillId="0" borderId="9" xfId="0" applyFont="1" applyBorder="1" applyAlignment="1">
      <alignment horizontal="justify" vertical="top" wrapText="1"/>
    </xf>
    <xf numFmtId="175" fontId="32" fillId="0" borderId="2" xfId="21" applyNumberFormat="1" applyFont="1" applyBorder="1" applyAlignment="1">
      <alignment horizontal="right" vertical="top" wrapText="1"/>
    </xf>
    <xf numFmtId="0" fontId="33" fillId="0" borderId="14" xfId="0" applyFont="1" applyBorder="1" applyAlignment="1">
      <alignment/>
    </xf>
    <xf numFmtId="0" fontId="33" fillId="0" borderId="9" xfId="0" applyFont="1" applyBorder="1" applyAlignment="1">
      <alignment/>
    </xf>
    <xf numFmtId="0" fontId="32" fillId="0" borderId="8" xfId="0" applyFont="1" applyBorder="1" applyAlignment="1">
      <alignment horizontal="justify" wrapText="1"/>
    </xf>
    <xf numFmtId="0" fontId="0" fillId="0" borderId="9" xfId="0" applyBorder="1" applyAlignment="1">
      <alignment horizontal="justify"/>
    </xf>
    <xf numFmtId="0" fontId="33" fillId="0" borderId="8" xfId="0" applyFont="1" applyBorder="1" applyAlignment="1">
      <alignment horizontal="left" vertical="center"/>
    </xf>
    <xf numFmtId="0" fontId="33" fillId="0" borderId="14" xfId="0" applyFont="1" applyBorder="1" applyAlignment="1">
      <alignment horizontal="left" vertical="center"/>
    </xf>
    <xf numFmtId="0" fontId="33" fillId="0" borderId="9" xfId="0" applyFont="1" applyBorder="1" applyAlignment="1">
      <alignment horizontal="left" vertical="top" wrapText="1"/>
    </xf>
    <xf numFmtId="0" fontId="32" fillId="0" borderId="2" xfId="0" applyFont="1" applyBorder="1" applyAlignment="1">
      <alignment horizontal="justify" vertical="top" wrapText="1"/>
    </xf>
    <xf numFmtId="0" fontId="40" fillId="0" borderId="9" xfId="0" applyFont="1" applyBorder="1" applyAlignment="1">
      <alignment horizontal="justify" vertical="top" wrapText="1"/>
    </xf>
    <xf numFmtId="0" fontId="33" fillId="0" borderId="8" xfId="0" applyFont="1" applyBorder="1" applyAlignment="1">
      <alignment vertical="top" wrapText="1"/>
    </xf>
    <xf numFmtId="0" fontId="33" fillId="0" borderId="9" xfId="0" applyFont="1" applyBorder="1" applyAlignment="1">
      <alignment vertical="top" wrapText="1"/>
    </xf>
    <xf numFmtId="0" fontId="32" fillId="0" borderId="8" xfId="0" applyFont="1" applyBorder="1" applyAlignment="1">
      <alignment vertical="justify" wrapText="1"/>
    </xf>
    <xf numFmtId="0" fontId="0" fillId="0" borderId="9" xfId="0" applyBorder="1" applyAlignment="1">
      <alignment vertical="justify" wrapText="1"/>
    </xf>
    <xf numFmtId="0" fontId="32" fillId="0" borderId="8" xfId="0" applyFont="1" applyBorder="1" applyAlignment="1">
      <alignment vertical="top" wrapText="1"/>
    </xf>
    <xf numFmtId="0" fontId="32" fillId="0" borderId="9" xfId="0" applyFont="1" applyBorder="1" applyAlignment="1">
      <alignment vertical="top" wrapText="1"/>
    </xf>
    <xf numFmtId="1" fontId="32" fillId="0" borderId="2" xfId="21" applyNumberFormat="1" applyFont="1" applyBorder="1" applyAlignment="1">
      <alignment horizontal="right" vertical="top" wrapText="1"/>
    </xf>
    <xf numFmtId="1" fontId="32" fillId="0" borderId="2" xfId="21" applyNumberFormat="1" applyFont="1" applyBorder="1" applyAlignment="1">
      <alignment horizontal="right" vertical="center" wrapText="1"/>
    </xf>
    <xf numFmtId="0" fontId="32" fillId="0" borderId="8" xfId="0" applyFont="1" applyBorder="1" applyAlignment="1">
      <alignment/>
    </xf>
    <xf numFmtId="0" fontId="32" fillId="0" borderId="14" xfId="0" applyFont="1" applyBorder="1" applyAlignment="1">
      <alignment/>
    </xf>
    <xf numFmtId="0" fontId="33" fillId="0" borderId="9" xfId="0" applyFont="1" applyBorder="1" applyAlignment="1">
      <alignment horizontal="left" vertical="center"/>
    </xf>
    <xf numFmtId="0" fontId="41" fillId="0" borderId="8" xfId="0" applyFont="1" applyBorder="1" applyAlignment="1">
      <alignment horizontal="center" vertical="top" wrapText="1"/>
    </xf>
    <xf numFmtId="0" fontId="37" fillId="0" borderId="14" xfId="0" applyFont="1" applyBorder="1" applyAlignment="1">
      <alignment vertical="top" wrapText="1"/>
    </xf>
    <xf numFmtId="0" fontId="37" fillId="0" borderId="9" xfId="0" applyFont="1" applyBorder="1" applyAlignment="1">
      <alignment vertical="top" wrapText="1"/>
    </xf>
    <xf numFmtId="0" fontId="36" fillId="0" borderId="8" xfId="0" applyFont="1" applyBorder="1" applyAlignment="1">
      <alignment wrapText="1"/>
    </xf>
    <xf numFmtId="0" fontId="0" fillId="0" borderId="9" xfId="0" applyBorder="1" applyAlignment="1">
      <alignment/>
    </xf>
    <xf numFmtId="0" fontId="36" fillId="0" borderId="8" xfId="0" applyFont="1" applyBorder="1" applyAlignment="1">
      <alignment vertical="center" wrapText="1"/>
    </xf>
    <xf numFmtId="0" fontId="32" fillId="0" borderId="9" xfId="0" applyFont="1" applyBorder="1" applyAlignment="1">
      <alignment vertical="center" wrapText="1"/>
    </xf>
    <xf numFmtId="0" fontId="36" fillId="0" borderId="8" xfId="0" applyFont="1" applyBorder="1" applyAlignment="1">
      <alignment horizontal="justify" vertical="center" wrapText="1"/>
    </xf>
    <xf numFmtId="0" fontId="32" fillId="0" borderId="9" xfId="0" applyFont="1" applyBorder="1" applyAlignment="1">
      <alignment horizontal="justify" vertical="center" wrapText="1"/>
    </xf>
    <xf numFmtId="0" fontId="36" fillId="0" borderId="8" xfId="0" applyFont="1" applyBorder="1" applyAlignment="1">
      <alignment horizontal="justify" vertical="top" wrapText="1"/>
    </xf>
    <xf numFmtId="0" fontId="36" fillId="0" borderId="8" xfId="0" applyFont="1" applyBorder="1" applyAlignment="1">
      <alignment horizontal="justify" vertical="justify" wrapText="1"/>
    </xf>
    <xf numFmtId="0" fontId="32" fillId="0" borderId="9" xfId="0" applyFont="1" applyBorder="1" applyAlignment="1">
      <alignment horizontal="justify" vertical="justify" wrapText="1"/>
    </xf>
    <xf numFmtId="0" fontId="36" fillId="0" borderId="9" xfId="0" applyFont="1" applyBorder="1" applyAlignment="1">
      <alignment horizontal="justify" vertical="center" wrapText="1"/>
    </xf>
    <xf numFmtId="0" fontId="32" fillId="0" borderId="8" xfId="0" applyFont="1" applyBorder="1" applyAlignment="1">
      <alignment horizontal="justify" vertical="center" wrapText="1"/>
    </xf>
    <xf numFmtId="0" fontId="39" fillId="0" borderId="9" xfId="0" applyFont="1" applyBorder="1" applyAlignment="1">
      <alignment horizontal="justify" vertical="center" wrapText="1"/>
    </xf>
    <xf numFmtId="0" fontId="32" fillId="0" borderId="8" xfId="0" applyFont="1" applyBorder="1" applyAlignment="1">
      <alignment horizontal="left" wrapText="1"/>
    </xf>
    <xf numFmtId="0" fontId="0" fillId="0" borderId="9" xfId="0" applyBorder="1" applyAlignment="1">
      <alignment wrapText="1"/>
    </xf>
    <xf numFmtId="0" fontId="33" fillId="0" borderId="2" xfId="0" applyFont="1" applyBorder="1" applyAlignment="1">
      <alignment horizontal="center" vertical="center" wrapText="1"/>
    </xf>
    <xf numFmtId="0" fontId="32" fillId="0" borderId="2" xfId="0" applyFont="1" applyBorder="1" applyAlignment="1">
      <alignment horizontal="left" vertical="center"/>
    </xf>
    <xf numFmtId="0" fontId="33" fillId="0" borderId="8" xfId="0" applyFont="1" applyBorder="1" applyAlignment="1">
      <alignment horizontal="justify" vertical="center" wrapText="1"/>
    </xf>
    <xf numFmtId="0" fontId="33" fillId="0" borderId="9" xfId="0" applyFont="1" applyBorder="1" applyAlignment="1">
      <alignment horizontal="justify" vertical="center" wrapText="1"/>
    </xf>
    <xf numFmtId="0" fontId="35" fillId="5" borderId="9" xfId="0" applyFont="1" applyFill="1" applyBorder="1" applyAlignment="1">
      <alignment horizontal="center" vertical="center" wrapText="1"/>
    </xf>
    <xf numFmtId="1" fontId="32" fillId="0" borderId="2" xfId="21" applyNumberFormat="1" applyFont="1" applyBorder="1" applyAlignment="1">
      <alignment horizontal="right" vertical="top" wrapText="1"/>
    </xf>
    <xf numFmtId="0" fontId="33" fillId="0" borderId="8" xfId="0" applyFont="1" applyBorder="1" applyAlignment="1">
      <alignment horizontal="justify" vertical="top" wrapText="1"/>
    </xf>
    <xf numFmtId="0" fontId="33" fillId="0" borderId="9" xfId="0" applyFont="1" applyBorder="1" applyAlignment="1">
      <alignment horizontal="justify" vertical="top"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9" fillId="0" borderId="9" xfId="0" applyFont="1" applyBorder="1" applyAlignment="1">
      <alignment horizontal="left" vertical="center" wrapText="1"/>
    </xf>
    <xf numFmtId="175" fontId="32" fillId="0" borderId="2" xfId="21" applyNumberFormat="1" applyFont="1" applyBorder="1" applyAlignment="1">
      <alignment horizontal="right" wrapText="1"/>
    </xf>
    <xf numFmtId="0" fontId="32" fillId="0" borderId="8" xfId="0" applyFont="1" applyBorder="1" applyAlignment="1">
      <alignment horizontal="justify" vertical="center" wrapText="1"/>
    </xf>
    <xf numFmtId="0" fontId="32" fillId="0" borderId="9" xfId="0" applyFont="1" applyBorder="1" applyAlignment="1">
      <alignment horizontal="justify" vertical="center" wrapText="1"/>
    </xf>
    <xf numFmtId="0" fontId="0" fillId="0" borderId="9" xfId="0" applyBorder="1" applyAlignment="1">
      <alignment vertical="top" wrapText="1"/>
    </xf>
    <xf numFmtId="0" fontId="32" fillId="0" borderId="8" xfId="0" applyFont="1" applyBorder="1" applyAlignment="1">
      <alignment horizontal="justify" vertical="center"/>
    </xf>
    <xf numFmtId="0" fontId="32" fillId="0" borderId="9" xfId="0" applyFont="1" applyBorder="1" applyAlignment="1">
      <alignment horizontal="justify" vertical="center"/>
    </xf>
    <xf numFmtId="0" fontId="32" fillId="0" borderId="2" xfId="0" applyFont="1" applyBorder="1" applyAlignment="1">
      <alignment wrapText="1"/>
    </xf>
    <xf numFmtId="0" fontId="39" fillId="0" borderId="2" xfId="0" applyFont="1" applyBorder="1" applyAlignment="1">
      <alignment wrapText="1"/>
    </xf>
    <xf numFmtId="0" fontId="33" fillId="4" borderId="4"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32" fillId="2" borderId="8" xfId="0" applyFont="1" applyFill="1" applyBorder="1" applyAlignment="1">
      <alignment horizontal="left" vertical="center" wrapText="1"/>
    </xf>
    <xf numFmtId="0" fontId="32" fillId="2" borderId="9" xfId="0" applyFont="1" applyFill="1" applyBorder="1" applyAlignment="1">
      <alignment horizontal="left" vertical="center" wrapText="1"/>
    </xf>
    <xf numFmtId="0" fontId="33" fillId="0" borderId="4" xfId="0" applyFont="1" applyBorder="1" applyAlignment="1">
      <alignment horizontal="justify" vertical="center" wrapText="1"/>
    </xf>
    <xf numFmtId="0" fontId="33" fillId="0" borderId="7" xfId="0" applyFont="1" applyBorder="1" applyAlignment="1">
      <alignment horizontal="justify" vertical="center" wrapText="1"/>
    </xf>
    <xf numFmtId="0" fontId="33" fillId="0" borderId="8" xfId="0" applyFont="1" applyBorder="1" applyAlignment="1">
      <alignment horizontal="center" vertical="top" wrapText="1"/>
    </xf>
    <xf numFmtId="0" fontId="33" fillId="0" borderId="9" xfId="0" applyFont="1" applyBorder="1" applyAlignment="1">
      <alignment horizontal="center" vertical="top" wrapText="1"/>
    </xf>
    <xf numFmtId="0" fontId="32" fillId="0" borderId="8" xfId="0" applyFont="1" applyBorder="1" applyAlignment="1">
      <alignment wrapText="1"/>
    </xf>
    <xf numFmtId="0" fontId="36" fillId="0" borderId="8" xfId="0" applyFont="1" applyBorder="1" applyAlignment="1">
      <alignment horizontal="left" vertical="top" wrapText="1"/>
    </xf>
    <xf numFmtId="0" fontId="0" fillId="0" borderId="9" xfId="0" applyBorder="1" applyAlignment="1">
      <alignment horizontal="left" vertical="top" wrapText="1"/>
    </xf>
    <xf numFmtId="0" fontId="36" fillId="0" borderId="8" xfId="0" applyFont="1" applyBorder="1" applyAlignment="1">
      <alignment horizontal="left" vertical="center" wrapText="1"/>
    </xf>
    <xf numFmtId="0" fontId="36" fillId="0" borderId="9" xfId="0" applyFont="1" applyBorder="1" applyAlignment="1">
      <alignment horizontal="left" vertical="top" wrapText="1"/>
    </xf>
    <xf numFmtId="0" fontId="0" fillId="0" borderId="9" xfId="0" applyBorder="1" applyAlignment="1">
      <alignment horizontal="justify" vertical="top" wrapText="1"/>
    </xf>
    <xf numFmtId="0" fontId="54" fillId="0" borderId="8" xfId="0" applyFont="1" applyBorder="1" applyAlignment="1">
      <alignment vertical="center" wrapText="1"/>
    </xf>
    <xf numFmtId="0" fontId="54" fillId="0" borderId="9" xfId="0" applyFont="1" applyBorder="1" applyAlignment="1">
      <alignment vertical="center" wrapText="1"/>
    </xf>
    <xf numFmtId="0" fontId="52" fillId="4" borderId="4" xfId="0" applyFont="1" applyFill="1" applyBorder="1" applyAlignment="1">
      <alignment horizontal="center" vertical="center" wrapText="1"/>
    </xf>
    <xf numFmtId="0" fontId="52" fillId="4" borderId="6" xfId="0" applyFont="1" applyFill="1" applyBorder="1" applyAlignment="1">
      <alignment horizontal="center" vertical="center" wrapText="1"/>
    </xf>
    <xf numFmtId="0" fontId="52" fillId="4" borderId="7" xfId="0" applyFont="1" applyFill="1" applyBorder="1" applyAlignment="1">
      <alignment horizontal="center" vertical="center" wrapText="1"/>
    </xf>
    <xf numFmtId="0" fontId="54" fillId="0" borderId="2" xfId="0" applyFont="1" applyBorder="1" applyAlignment="1">
      <alignment wrapText="1"/>
    </xf>
    <xf numFmtId="0" fontId="53" fillId="0" borderId="2" xfId="0" applyFont="1" applyBorder="1" applyAlignment="1">
      <alignment wrapText="1"/>
    </xf>
    <xf numFmtId="0" fontId="54" fillId="0" borderId="8" xfId="0" applyFont="1" applyBorder="1" applyAlignment="1">
      <alignment horizontal="justify" vertical="center"/>
    </xf>
    <xf numFmtId="0" fontId="54" fillId="0" borderId="9" xfId="0" applyFont="1" applyBorder="1" applyAlignment="1">
      <alignment horizontal="justify" vertical="center"/>
    </xf>
    <xf numFmtId="0" fontId="54" fillId="0" borderId="8" xfId="0" applyFont="1" applyBorder="1" applyAlignment="1">
      <alignment wrapText="1"/>
    </xf>
    <xf numFmtId="0" fontId="53" fillId="0" borderId="9" xfId="0" applyFont="1" applyBorder="1" applyAlignment="1">
      <alignment wrapText="1"/>
    </xf>
    <xf numFmtId="0" fontId="54" fillId="2" borderId="8" xfId="0" applyFont="1" applyFill="1" applyBorder="1" applyAlignment="1">
      <alignment horizontal="left" vertical="center" wrapText="1"/>
    </xf>
    <xf numFmtId="0" fontId="54" fillId="2" borderId="9" xfId="0" applyFont="1" applyFill="1" applyBorder="1" applyAlignment="1">
      <alignment horizontal="left" vertical="center" wrapText="1"/>
    </xf>
    <xf numFmtId="0" fontId="52" fillId="0" borderId="4" xfId="0" applyFont="1" applyBorder="1" applyAlignment="1">
      <alignment horizontal="justify" vertical="center" wrapText="1"/>
    </xf>
    <xf numFmtId="0" fontId="52" fillId="0" borderId="7"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9" xfId="0" applyFont="1" applyBorder="1" applyAlignment="1">
      <alignment horizontal="justify" vertical="center" wrapText="1"/>
    </xf>
    <xf numFmtId="0" fontId="52" fillId="0" borderId="8" xfId="0" applyFont="1" applyBorder="1" applyAlignment="1">
      <alignment horizontal="center" vertical="top" wrapText="1"/>
    </xf>
    <xf numFmtId="0" fontId="52" fillId="0" borderId="9" xfId="0" applyFont="1" applyBorder="1" applyAlignment="1">
      <alignment horizontal="center" vertical="top" wrapText="1"/>
    </xf>
    <xf numFmtId="0" fontId="54" fillId="0" borderId="8" xfId="0" applyFont="1" applyBorder="1" applyAlignment="1">
      <alignment horizontal="left" vertical="center" wrapText="1"/>
    </xf>
    <xf numFmtId="0" fontId="54" fillId="0" borderId="9" xfId="0" applyFont="1" applyBorder="1" applyAlignment="1">
      <alignment horizontal="left" vertical="center" wrapText="1"/>
    </xf>
    <xf numFmtId="0" fontId="54" fillId="0" borderId="2" xfId="0" applyFont="1" applyBorder="1" applyAlignment="1">
      <alignment horizontal="justify" vertical="top" wrapText="1"/>
    </xf>
    <xf numFmtId="0" fontId="54" fillId="0" borderId="8" xfId="0" applyFont="1" applyBorder="1" applyAlignment="1">
      <alignment horizontal="justify" vertical="top" wrapText="1"/>
    </xf>
    <xf numFmtId="0" fontId="54" fillId="0" borderId="9" xfId="0" applyFont="1" applyBorder="1" applyAlignment="1">
      <alignment horizontal="justify" vertical="top" wrapText="1"/>
    </xf>
    <xf numFmtId="0" fontId="54" fillId="0" borderId="8" xfId="0" applyFont="1" applyBorder="1" applyAlignment="1">
      <alignment vertical="top" wrapText="1"/>
    </xf>
    <xf numFmtId="0" fontId="53" fillId="0" borderId="9" xfId="0" applyFont="1" applyBorder="1" applyAlignment="1">
      <alignment vertical="top" wrapText="1"/>
    </xf>
    <xf numFmtId="0" fontId="54" fillId="0" borderId="8" xfId="0" applyFont="1" applyBorder="1" applyAlignment="1">
      <alignment horizontal="justify" vertical="center" wrapText="1"/>
    </xf>
    <xf numFmtId="0" fontId="54" fillId="0" borderId="9" xfId="0" applyFont="1" applyBorder="1" applyAlignment="1">
      <alignment horizontal="justify" vertical="center" wrapText="1"/>
    </xf>
    <xf numFmtId="175" fontId="54" fillId="0" borderId="2" xfId="21" applyNumberFormat="1" applyFont="1" applyBorder="1" applyAlignment="1">
      <alignment horizontal="right" vertical="top" wrapText="1"/>
    </xf>
    <xf numFmtId="175" fontId="54" fillId="0" borderId="2" xfId="21" applyNumberFormat="1" applyFont="1" applyBorder="1" applyAlignment="1">
      <alignment horizontal="right" vertical="top" wrapText="1"/>
    </xf>
    <xf numFmtId="0" fontId="54" fillId="0" borderId="8" xfId="0" applyFont="1" applyBorder="1" applyAlignment="1">
      <alignment vertical="center" wrapText="1"/>
    </xf>
    <xf numFmtId="0" fontId="54" fillId="0" borderId="9" xfId="0" applyFont="1" applyBorder="1" applyAlignment="1">
      <alignment vertical="center" wrapText="1"/>
    </xf>
    <xf numFmtId="175" fontId="54" fillId="0" borderId="2" xfId="21" applyNumberFormat="1" applyFont="1" applyBorder="1" applyAlignment="1">
      <alignment horizontal="right" wrapText="1"/>
    </xf>
    <xf numFmtId="0" fontId="54" fillId="0" borderId="8" xfId="0" applyFont="1" applyBorder="1" applyAlignment="1">
      <alignment horizontal="left" vertical="center" wrapText="1"/>
    </xf>
    <xf numFmtId="0" fontId="53" fillId="0" borderId="9" xfId="0" applyFont="1" applyBorder="1" applyAlignment="1">
      <alignment horizontal="left" vertical="center" wrapText="1"/>
    </xf>
    <xf numFmtId="0" fontId="82" fillId="5" borderId="8" xfId="0" applyFont="1" applyFill="1" applyBorder="1" applyAlignment="1">
      <alignment horizontal="center" vertical="center" wrapText="1"/>
    </xf>
    <xf numFmtId="0" fontId="82" fillId="5" borderId="9" xfId="0" applyFont="1" applyFill="1" applyBorder="1" applyAlignment="1">
      <alignment horizontal="center" vertical="center" wrapText="1"/>
    </xf>
    <xf numFmtId="0" fontId="52" fillId="0" borderId="8" xfId="0" applyFont="1" applyBorder="1" applyAlignment="1">
      <alignment horizontal="left" vertical="center" wrapText="1"/>
    </xf>
    <xf numFmtId="0" fontId="52" fillId="0" borderId="9" xfId="0" applyFont="1" applyBorder="1" applyAlignment="1">
      <alignment horizontal="left" vertical="center" wrapText="1"/>
    </xf>
    <xf numFmtId="0" fontId="54" fillId="0" borderId="8" xfId="0" applyFont="1" applyBorder="1" applyAlignment="1">
      <alignment horizontal="left" vertical="top" wrapText="1"/>
    </xf>
    <xf numFmtId="0" fontId="54" fillId="0" borderId="9" xfId="0" applyFont="1" applyBorder="1" applyAlignment="1">
      <alignment horizontal="left" vertical="top" wrapText="1"/>
    </xf>
    <xf numFmtId="0" fontId="54" fillId="0" borderId="9" xfId="0" applyFont="1" applyBorder="1" applyAlignment="1">
      <alignment horizontal="left" vertical="center" wrapText="1"/>
    </xf>
    <xf numFmtId="0" fontId="82" fillId="5" borderId="8" xfId="0" applyFont="1" applyFill="1" applyBorder="1" applyAlignment="1">
      <alignment horizontal="center" vertical="center" wrapText="1"/>
    </xf>
    <xf numFmtId="0" fontId="82" fillId="5" borderId="9" xfId="0" applyFont="1" applyFill="1" applyBorder="1" applyAlignment="1">
      <alignment horizontal="center" vertical="center" wrapText="1"/>
    </xf>
    <xf numFmtId="0" fontId="52" fillId="0" borderId="8" xfId="0" applyFont="1" applyBorder="1" applyAlignment="1">
      <alignment vertical="top" wrapText="1"/>
    </xf>
    <xf numFmtId="0" fontId="52" fillId="0" borderId="9" xfId="0" applyFont="1" applyBorder="1" applyAlignment="1">
      <alignment vertical="top" wrapText="1"/>
    </xf>
    <xf numFmtId="0" fontId="52" fillId="0" borderId="8" xfId="0" applyFont="1" applyBorder="1" applyAlignment="1">
      <alignment horizontal="justify" vertical="top" wrapText="1"/>
    </xf>
    <xf numFmtId="0" fontId="52" fillId="0" borderId="9" xfId="0" applyFont="1" applyBorder="1" applyAlignment="1">
      <alignment horizontal="justify" vertical="top" wrapText="1"/>
    </xf>
    <xf numFmtId="1" fontId="54" fillId="0" borderId="2" xfId="21" applyNumberFormat="1" applyFont="1" applyBorder="1" applyAlignment="1">
      <alignment horizontal="right" vertical="top" wrapText="1"/>
    </xf>
    <xf numFmtId="0" fontId="52" fillId="0" borderId="8" xfId="0" applyFont="1" applyBorder="1" applyAlignment="1">
      <alignment horizontal="justify" vertical="center" wrapText="1"/>
    </xf>
    <xf numFmtId="0" fontId="52" fillId="0" borderId="9" xfId="0" applyFont="1" applyBorder="1" applyAlignment="1">
      <alignment horizontal="justify" vertical="center" wrapText="1"/>
    </xf>
    <xf numFmtId="1" fontId="54" fillId="0" borderId="2" xfId="21" applyNumberFormat="1" applyFont="1" applyBorder="1" applyAlignment="1">
      <alignment horizontal="right" vertical="top" wrapText="1"/>
    </xf>
    <xf numFmtId="0" fontId="83" fillId="5" borderId="9" xfId="0" applyFont="1" applyFill="1" applyBorder="1" applyAlignment="1">
      <alignment horizontal="center" vertical="center" wrapText="1"/>
    </xf>
    <xf numFmtId="0" fontId="53" fillId="0" borderId="9" xfId="0" applyFont="1" applyBorder="1" applyAlignment="1">
      <alignment horizontal="justify" vertical="center" wrapText="1"/>
    </xf>
    <xf numFmtId="0" fontId="53" fillId="0" borderId="9" xfId="0" applyFont="1" applyBorder="1" applyAlignment="1">
      <alignment vertical="center" wrapText="1"/>
    </xf>
    <xf numFmtId="0" fontId="49" fillId="0" borderId="8" xfId="0" applyFont="1" applyBorder="1" applyAlignment="1">
      <alignment horizontal="left" vertical="center" wrapText="1"/>
    </xf>
    <xf numFmtId="0" fontId="49" fillId="0" borderId="8" xfId="0" applyFont="1" applyBorder="1" applyAlignment="1">
      <alignment horizontal="justify" vertical="top" wrapText="1"/>
    </xf>
    <xf numFmtId="0" fontId="49" fillId="0" borderId="8" xfId="0" applyFont="1" applyBorder="1" applyAlignment="1">
      <alignment horizontal="left" vertical="center" wrapText="1"/>
    </xf>
    <xf numFmtId="0" fontId="49" fillId="0" borderId="8" xfId="0" applyFont="1" applyBorder="1" applyAlignment="1">
      <alignment horizontal="left" vertical="top" wrapText="1"/>
    </xf>
    <xf numFmtId="0" fontId="49" fillId="0" borderId="9" xfId="0" applyFont="1" applyBorder="1" applyAlignment="1">
      <alignment horizontal="left" vertical="top" wrapText="1"/>
    </xf>
    <xf numFmtId="0" fontId="54" fillId="0" borderId="2" xfId="0" applyFont="1" applyBorder="1" applyAlignment="1">
      <alignment horizontal="left" vertical="center"/>
    </xf>
    <xf numFmtId="0" fontId="49" fillId="0" borderId="8" xfId="0" applyFont="1" applyBorder="1" applyAlignment="1">
      <alignment horizontal="justify" vertical="justify" wrapText="1"/>
    </xf>
    <xf numFmtId="0" fontId="54" fillId="0" borderId="9" xfId="0" applyFont="1" applyBorder="1" applyAlignment="1">
      <alignment horizontal="justify" vertical="justify" wrapText="1"/>
    </xf>
    <xf numFmtId="0" fontId="49" fillId="0" borderId="8" xfId="0" applyFont="1" applyBorder="1" applyAlignment="1">
      <alignment horizontal="justify" vertical="center" wrapText="1"/>
    </xf>
    <xf numFmtId="0" fontId="49" fillId="0" borderId="9" xfId="0" applyFont="1" applyBorder="1" applyAlignment="1">
      <alignment horizontal="justify" vertical="center" wrapText="1"/>
    </xf>
    <xf numFmtId="0" fontId="54" fillId="0" borderId="8" xfId="0" applyFont="1" applyBorder="1" applyAlignment="1">
      <alignment horizontal="left" wrapText="1"/>
    </xf>
    <xf numFmtId="0" fontId="49" fillId="0" borderId="8" xfId="0" applyFont="1" applyBorder="1" applyAlignment="1">
      <alignment wrapText="1"/>
    </xf>
    <xf numFmtId="0" fontId="54" fillId="0" borderId="9" xfId="0" applyFont="1" applyBorder="1" applyAlignment="1">
      <alignment wrapText="1"/>
    </xf>
    <xf numFmtId="0" fontId="86" fillId="0" borderId="8" xfId="0" applyFont="1" applyBorder="1" applyAlignment="1">
      <alignment horizontal="center" vertical="top" wrapText="1"/>
    </xf>
    <xf numFmtId="0" fontId="82" fillId="0" borderId="14" xfId="0" applyFont="1" applyBorder="1" applyAlignment="1">
      <alignment vertical="top" wrapText="1"/>
    </xf>
    <xf numFmtId="0" fontId="82" fillId="0" borderId="9" xfId="0" applyFont="1" applyBorder="1" applyAlignment="1">
      <alignment vertical="top" wrapText="1"/>
    </xf>
    <xf numFmtId="0" fontId="53" fillId="0" borderId="9" xfId="0" applyFont="1" applyBorder="1" applyAlignment="1">
      <alignment/>
    </xf>
    <xf numFmtId="0" fontId="49" fillId="0" borderId="8" xfId="0" applyFont="1" applyBorder="1" applyAlignment="1">
      <alignment vertical="center" wrapText="1"/>
    </xf>
    <xf numFmtId="0" fontId="52" fillId="0" borderId="8" xfId="0" applyFont="1" applyBorder="1" applyAlignment="1">
      <alignment horizontal="left" vertical="center"/>
    </xf>
    <xf numFmtId="0" fontId="52" fillId="0" borderId="9" xfId="0" applyFont="1" applyBorder="1" applyAlignment="1">
      <alignment horizontal="left" vertical="center"/>
    </xf>
    <xf numFmtId="0" fontId="53" fillId="0" borderId="9" xfId="0" applyFont="1" applyBorder="1" applyAlignment="1">
      <alignment horizontal="justify" vertical="top" wrapText="1"/>
    </xf>
    <xf numFmtId="0" fontId="54" fillId="0" borderId="8" xfId="0" applyFont="1" applyBorder="1" applyAlignment="1">
      <alignment/>
    </xf>
    <xf numFmtId="0" fontId="54" fillId="0" borderId="14" xfId="0" applyFont="1" applyBorder="1" applyAlignment="1">
      <alignment/>
    </xf>
    <xf numFmtId="0" fontId="52" fillId="0" borderId="8" xfId="0" applyFont="1" applyBorder="1" applyAlignment="1">
      <alignment horizontal="justify" vertical="top" wrapText="1"/>
    </xf>
    <xf numFmtId="0" fontId="52" fillId="0" borderId="9" xfId="0" applyFont="1" applyBorder="1" applyAlignment="1">
      <alignment horizontal="justify" vertical="top" wrapText="1"/>
    </xf>
    <xf numFmtId="1" fontId="54" fillId="0" borderId="2" xfId="21" applyNumberFormat="1" applyFont="1" applyBorder="1" applyAlignment="1">
      <alignment horizontal="right" vertical="center" wrapText="1"/>
    </xf>
    <xf numFmtId="0" fontId="54" fillId="0" borderId="9" xfId="0" applyFont="1" applyBorder="1" applyAlignment="1">
      <alignment/>
    </xf>
    <xf numFmtId="0" fontId="54" fillId="0" borderId="8" xfId="0" applyFont="1" applyBorder="1" applyAlignment="1">
      <alignment horizontal="justify" vertical="top" wrapText="1"/>
    </xf>
    <xf numFmtId="0" fontId="54" fillId="0" borderId="9" xfId="0" applyFont="1" applyBorder="1" applyAlignment="1">
      <alignment horizontal="justify" vertical="top" wrapText="1"/>
    </xf>
    <xf numFmtId="0" fontId="54" fillId="0" borderId="9" xfId="0" applyFont="1" applyBorder="1" applyAlignment="1">
      <alignment vertical="top" wrapText="1"/>
    </xf>
    <xf numFmtId="0" fontId="54" fillId="0" borderId="8" xfId="0" applyFont="1" applyBorder="1" applyAlignment="1">
      <alignment vertical="justify" wrapText="1"/>
    </xf>
    <xf numFmtId="0" fontId="53" fillId="0" borderId="9" xfId="0" applyFont="1" applyBorder="1" applyAlignment="1">
      <alignment vertical="justify" wrapText="1"/>
    </xf>
    <xf numFmtId="0" fontId="53" fillId="0" borderId="9" xfId="0" applyFont="1" applyBorder="1" applyAlignment="1">
      <alignment vertical="justify"/>
    </xf>
    <xf numFmtId="0" fontId="52" fillId="0" borderId="8" xfId="0" applyFont="1" applyBorder="1" applyAlignment="1">
      <alignment horizontal="left" vertical="top" wrapText="1"/>
    </xf>
    <xf numFmtId="0" fontId="84" fillId="0" borderId="9" xfId="0" applyFont="1" applyBorder="1" applyAlignment="1">
      <alignment horizontal="justify" vertical="top" wrapText="1"/>
    </xf>
    <xf numFmtId="0" fontId="52" fillId="0" borderId="9" xfId="0" applyFont="1" applyBorder="1" applyAlignment="1">
      <alignment horizontal="left" vertical="top" wrapText="1"/>
    </xf>
    <xf numFmtId="0" fontId="52" fillId="0" borderId="14" xfId="0" applyFont="1" applyBorder="1" applyAlignment="1">
      <alignment/>
    </xf>
    <xf numFmtId="0" fontId="52" fillId="0" borderId="9" xfId="0" applyFont="1" applyBorder="1" applyAlignment="1">
      <alignment/>
    </xf>
    <xf numFmtId="0" fontId="54" fillId="0" borderId="8" xfId="0" applyFont="1" applyBorder="1" applyAlignment="1">
      <alignment horizontal="justify" wrapText="1"/>
    </xf>
    <xf numFmtId="0" fontId="53" fillId="0" borderId="9" xfId="0" applyFont="1" applyBorder="1" applyAlignment="1">
      <alignment horizontal="justify"/>
    </xf>
    <xf numFmtId="0" fontId="52" fillId="0" borderId="14" xfId="0" applyFont="1" applyBorder="1" applyAlignment="1">
      <alignment horizontal="left" vertical="center"/>
    </xf>
    <xf numFmtId="0" fontId="53" fillId="0" borderId="9" xfId="0" applyFont="1" applyBorder="1" applyAlignment="1">
      <alignment horizontal="left" vertical="top" wrapText="1"/>
    </xf>
    <xf numFmtId="0" fontId="82" fillId="2" borderId="8" xfId="0" applyFont="1" applyFill="1" applyBorder="1" applyAlignment="1">
      <alignment horizontal="center" vertical="center" wrapText="1"/>
    </xf>
    <xf numFmtId="0" fontId="82" fillId="2" borderId="9" xfId="0" applyFont="1" applyFill="1" applyBorder="1" applyAlignment="1">
      <alignment horizontal="center" vertical="center" wrapText="1"/>
    </xf>
    <xf numFmtId="0" fontId="52" fillId="2" borderId="8" xfId="0" applyFont="1" applyFill="1" applyBorder="1" applyAlignment="1">
      <alignment horizontal="left" vertical="center" wrapText="1"/>
    </xf>
    <xf numFmtId="0" fontId="84" fillId="2" borderId="9" xfId="0" applyFont="1" applyFill="1" applyBorder="1" applyAlignment="1">
      <alignment wrapText="1"/>
    </xf>
    <xf numFmtId="175" fontId="54" fillId="0" borderId="2" xfId="21" applyNumberFormat="1" applyFont="1" applyBorder="1" applyAlignment="1">
      <alignment horizontal="right" vertical="center" wrapText="1"/>
    </xf>
    <xf numFmtId="0" fontId="54" fillId="0" borderId="2" xfId="0" applyFont="1" applyBorder="1" applyAlignment="1">
      <alignment horizontal="center" vertical="center" wrapText="1"/>
    </xf>
    <xf numFmtId="0" fontId="88" fillId="0" borderId="8" xfId="0" applyFont="1" applyBorder="1" applyAlignment="1">
      <alignment horizontal="center" vertical="center"/>
    </xf>
    <xf numFmtId="0" fontId="88" fillId="0" borderId="14" xfId="0" applyFont="1" applyBorder="1" applyAlignment="1">
      <alignment horizontal="center" vertical="center"/>
    </xf>
    <xf numFmtId="0" fontId="88" fillId="0" borderId="9" xfId="0" applyFont="1" applyBorder="1" applyAlignment="1">
      <alignment horizontal="center" vertical="center"/>
    </xf>
    <xf numFmtId="0" fontId="88" fillId="2" borderId="13" xfId="0" applyFont="1" applyFill="1" applyBorder="1" applyAlignment="1">
      <alignment horizontal="center" vertical="center"/>
    </xf>
    <xf numFmtId="0" fontId="88" fillId="2" borderId="1" xfId="0" applyFont="1" applyFill="1" applyBorder="1" applyAlignment="1">
      <alignment horizontal="center" vertical="center"/>
    </xf>
    <xf numFmtId="0" fontId="88" fillId="2" borderId="3" xfId="0" applyFont="1" applyFill="1" applyBorder="1" applyAlignment="1">
      <alignment horizontal="center" vertical="center"/>
    </xf>
    <xf numFmtId="0" fontId="88" fillId="0" borderId="13" xfId="0" applyFont="1" applyBorder="1" applyAlignment="1">
      <alignment horizontal="center" vertical="center" wrapText="1"/>
    </xf>
    <xf numFmtId="0" fontId="88" fillId="0" borderId="3" xfId="0" applyFont="1" applyBorder="1" applyAlignment="1">
      <alignment horizontal="center" vertical="center" wrapText="1"/>
    </xf>
    <xf numFmtId="0" fontId="88" fillId="0" borderId="8" xfId="0" applyFont="1" applyBorder="1" applyAlignment="1">
      <alignment horizontal="center" vertical="center"/>
    </xf>
    <xf numFmtId="0" fontId="88" fillId="0" borderId="14" xfId="0" applyFont="1" applyBorder="1" applyAlignment="1">
      <alignment horizontal="center" vertical="center"/>
    </xf>
    <xf numFmtId="0" fontId="88" fillId="0" borderId="9" xfId="0" applyFont="1" applyBorder="1" applyAlignment="1">
      <alignment horizontal="center" vertical="center"/>
    </xf>
    <xf numFmtId="0" fontId="88" fillId="0" borderId="2" xfId="0" applyFont="1" applyBorder="1" applyAlignment="1">
      <alignment horizontal="center" vertical="center" wrapText="1"/>
    </xf>
    <xf numFmtId="0" fontId="88" fillId="0" borderId="8" xfId="0" applyFont="1" applyBorder="1" applyAlignment="1">
      <alignment horizontal="center" vertical="center" wrapText="1"/>
    </xf>
    <xf numFmtId="0" fontId="88" fillId="0" borderId="9" xfId="0" applyFont="1" applyBorder="1" applyAlignment="1">
      <alignment horizontal="center" vertical="center" wrapText="1"/>
    </xf>
    <xf numFmtId="0" fontId="88" fillId="0" borderId="2" xfId="0" applyFont="1" applyBorder="1" applyAlignment="1">
      <alignment horizontal="center" vertical="center" wrapText="1"/>
    </xf>
    <xf numFmtId="0" fontId="78" fillId="0" borderId="2" xfId="0" applyFont="1" applyBorder="1" applyAlignment="1">
      <alignment horizontal="center" wrapText="1"/>
    </xf>
    <xf numFmtId="0" fontId="88" fillId="0" borderId="1" xfId="0" applyFont="1" applyBorder="1" applyAlignment="1">
      <alignment horizontal="center" vertical="center" wrapText="1"/>
    </xf>
    <xf numFmtId="0" fontId="88" fillId="0" borderId="3" xfId="0" applyFont="1" applyBorder="1" applyAlignment="1">
      <alignment horizontal="center" vertical="center" wrapText="1"/>
    </xf>
    <xf numFmtId="0" fontId="88" fillId="0" borderId="5" xfId="0" applyFont="1" applyBorder="1" applyAlignment="1">
      <alignment horizontal="center" vertical="center"/>
    </xf>
    <xf numFmtId="0" fontId="88" fillId="0" borderId="15" xfId="0" applyFont="1" applyBorder="1" applyAlignment="1">
      <alignment horizontal="center" vertical="center"/>
    </xf>
    <xf numFmtId="0" fontId="88" fillId="0" borderId="4" xfId="0" applyFont="1" applyBorder="1" applyAlignment="1">
      <alignment horizontal="center" vertical="center"/>
    </xf>
    <xf numFmtId="0" fontId="88" fillId="0" borderId="7" xfId="0" applyFont="1" applyBorder="1" applyAlignment="1">
      <alignment horizontal="center" vertical="center"/>
    </xf>
    <xf numFmtId="0" fontId="88" fillId="0" borderId="4" xfId="0" applyFont="1" applyBorder="1" applyAlignment="1">
      <alignment horizontal="center" vertical="center"/>
    </xf>
    <xf numFmtId="0" fontId="88" fillId="0" borderId="6" xfId="0" applyFont="1" applyBorder="1" applyAlignment="1">
      <alignment horizontal="center" vertical="center"/>
    </xf>
    <xf numFmtId="0" fontId="88" fillId="0" borderId="7" xfId="0" applyFont="1" applyBorder="1" applyAlignment="1">
      <alignment horizontal="center" vertical="center"/>
    </xf>
    <xf numFmtId="0" fontId="88" fillId="0" borderId="8" xfId="0" applyFont="1" applyBorder="1" applyAlignment="1">
      <alignment horizontal="center" vertical="center" wrapText="1"/>
    </xf>
    <xf numFmtId="0" fontId="88" fillId="0" borderId="9" xfId="0" applyFont="1" applyBorder="1" applyAlignment="1">
      <alignment horizontal="center" vertical="center" wrapText="1"/>
    </xf>
    <xf numFmtId="0" fontId="52" fillId="0" borderId="0" xfId="0" applyFont="1" applyAlignment="1">
      <alignment horizontal="left" vertical="center"/>
    </xf>
    <xf numFmtId="0" fontId="54" fillId="0" borderId="0" xfId="0" applyFont="1" applyAlignment="1">
      <alignment horizontal="right" wrapText="1"/>
    </xf>
    <xf numFmtId="0" fontId="52" fillId="0" borderId="0" xfId="0" applyFont="1" applyAlignment="1">
      <alignment horizontal="left"/>
    </xf>
    <xf numFmtId="0" fontId="54" fillId="0" borderId="6" xfId="0" applyFont="1" applyBorder="1" applyAlignment="1">
      <alignment horizontal="right"/>
    </xf>
    <xf numFmtId="0" fontId="54" fillId="0" borderId="0" xfId="0" applyFont="1" applyAlignment="1">
      <alignment/>
    </xf>
    <xf numFmtId="0" fontId="53" fillId="0" borderId="0" xfId="0" applyFont="1" applyAlignment="1">
      <alignment/>
    </xf>
    <xf numFmtId="0" fontId="21" fillId="0" borderId="0" xfId="0" applyFont="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justify" vertical="top" wrapText="1"/>
    </xf>
    <xf numFmtId="0" fontId="4" fillId="0" borderId="1"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2" xfId="0" applyBorder="1" applyAlignment="1">
      <alignment horizont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justify" vertical="top" wrapText="1"/>
    </xf>
    <xf numFmtId="0" fontId="4" fillId="0" borderId="3" xfId="0" applyFont="1" applyBorder="1" applyAlignment="1">
      <alignment horizontal="justify" vertical="top" wrapText="1"/>
    </xf>
    <xf numFmtId="0" fontId="2" fillId="0" borderId="1" xfId="0" applyFont="1" applyBorder="1" applyAlignment="1">
      <alignment horizontal="center" vertical="center" wrapText="1"/>
    </xf>
    <xf numFmtId="0" fontId="4" fillId="0" borderId="8" xfId="0" applyFont="1" applyBorder="1" applyAlignment="1">
      <alignment horizontal="center" vertical="top" wrapText="1"/>
    </xf>
    <xf numFmtId="0" fontId="4" fillId="0" borderId="14" xfId="0" applyFont="1" applyBorder="1" applyAlignment="1">
      <alignment horizontal="center" vertical="top" wrapText="1"/>
    </xf>
    <xf numFmtId="0" fontId="4" fillId="0" borderId="9" xfId="0" applyFont="1" applyBorder="1" applyAlignment="1">
      <alignment horizontal="center" vertical="top" wrapText="1"/>
    </xf>
    <xf numFmtId="0" fontId="22" fillId="0" borderId="3" xfId="0" applyFont="1" applyBorder="1" applyAlignment="1">
      <alignment horizontal="center" vertical="top" wrapText="1"/>
    </xf>
    <xf numFmtId="0" fontId="17" fillId="0" borderId="2" xfId="0" applyFont="1" applyBorder="1" applyAlignment="1">
      <alignment horizontal="center" vertical="top" wrapText="1"/>
    </xf>
    <xf numFmtId="0" fontId="69" fillId="0" borderId="0" xfId="0" applyFont="1" applyAlignment="1">
      <alignment horizontal="center" wrapText="1"/>
    </xf>
    <xf numFmtId="0" fontId="4" fillId="0" borderId="2" xfId="0" applyFont="1" applyBorder="1" applyAlignment="1">
      <alignment horizontal="justify" vertical="top"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0" fillId="0" borderId="2" xfId="0" applyBorder="1" applyAlignment="1">
      <alignment horizontal="center" vertical="center" wrapTex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43" fillId="0" borderId="0" xfId="0" applyFont="1" applyAlignment="1">
      <alignment horizontal="left"/>
    </xf>
    <xf numFmtId="0" fontId="21" fillId="0" borderId="0" xfId="0" applyFont="1" applyAlignment="1">
      <alignment horizontal="center" vertical="center" wrapText="1" shrinkToFi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0" fillId="0" borderId="0" xfId="0" applyAlignment="1">
      <alignment horizontal="right"/>
    </xf>
    <xf numFmtId="0" fontId="81" fillId="0" borderId="0" xfId="0" applyFont="1" applyAlignment="1">
      <alignment horizontal="right" vertical="center"/>
    </xf>
    <xf numFmtId="0" fontId="81" fillId="0" borderId="0" xfId="0" applyFont="1" applyAlignment="1">
      <alignment horizontal="right"/>
    </xf>
    <xf numFmtId="0" fontId="0" fillId="6" borderId="2" xfId="0" applyFill="1" applyBorder="1" applyAlignment="1">
      <alignment horizontal="center" vertical="center" wrapText="1"/>
    </xf>
    <xf numFmtId="0" fontId="5" fillId="0" borderId="0" xfId="0" applyFont="1" applyAlignment="1">
      <alignment horizontal="right" vertical="center"/>
    </xf>
    <xf numFmtId="0" fontId="28" fillId="0" borderId="0" xfId="0" applyFont="1" applyAlignment="1">
      <alignment horizontal="center" wrapText="1"/>
    </xf>
    <xf numFmtId="0" fontId="21" fillId="0" borderId="0" xfId="0" applyFont="1" applyAlignment="1">
      <alignment horizontal="center" wrapText="1"/>
    </xf>
    <xf numFmtId="0" fontId="75" fillId="0" borderId="2" xfId="0" applyFont="1" applyBorder="1" applyAlignment="1">
      <alignment horizontal="center" vertical="center" wrapText="1"/>
    </xf>
    <xf numFmtId="0" fontId="63" fillId="2" borderId="8" xfId="0" applyFont="1" applyFill="1" applyBorder="1" applyAlignment="1">
      <alignment horizontal="center" vertical="center"/>
    </xf>
    <xf numFmtId="0" fontId="63" fillId="2" borderId="9" xfId="0" applyFont="1" applyFill="1" applyBorder="1" applyAlignment="1">
      <alignment horizontal="center" vertical="center"/>
    </xf>
    <xf numFmtId="0" fontId="24"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62" fillId="2" borderId="2" xfId="0" applyFont="1" applyFill="1" applyBorder="1" applyAlignment="1">
      <alignment horizontal="center" vertical="center"/>
    </xf>
    <xf numFmtId="0" fontId="64" fillId="2" borderId="8" xfId="0" applyFont="1" applyFill="1" applyBorder="1" applyAlignment="1">
      <alignment horizontal="center" vertical="center"/>
    </xf>
    <xf numFmtId="0" fontId="64" fillId="2" borderId="9" xfId="0" applyFont="1" applyFill="1" applyBorder="1" applyAlignment="1">
      <alignment horizontal="center" vertical="center"/>
    </xf>
    <xf numFmtId="0" fontId="18" fillId="0" borderId="2" xfId="0" applyFont="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applyAlignment="1">
      <alignment/>
    </xf>
    <xf numFmtId="0" fontId="0" fillId="0" borderId="0" xfId="0" applyAlignment="1">
      <alignment/>
    </xf>
    <xf numFmtId="0" fontId="71" fillId="2" borderId="8" xfId="0" applyFont="1" applyFill="1" applyBorder="1" applyAlignment="1">
      <alignment horizontal="center" vertical="center" wrapText="1"/>
    </xf>
    <xf numFmtId="0" fontId="71" fillId="2" borderId="9" xfId="0" applyFont="1" applyFill="1" applyBorder="1" applyAlignment="1">
      <alignment horizontal="center" vertical="center" wrapText="1"/>
    </xf>
    <xf numFmtId="0" fontId="59" fillId="2" borderId="2"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59" fillId="2" borderId="8" xfId="0" applyFont="1" applyFill="1" applyBorder="1" applyAlignment="1">
      <alignment horizontal="center" vertical="center" wrapText="1"/>
    </xf>
    <xf numFmtId="0" fontId="59" fillId="2" borderId="8" xfId="0" applyFont="1" applyFill="1" applyBorder="1" applyAlignment="1">
      <alignment horizontal="center" vertical="center"/>
    </xf>
    <xf numFmtId="0" fontId="0" fillId="2" borderId="9" xfId="0" applyFill="1" applyBorder="1" applyAlignment="1">
      <alignment horizontal="center" vertical="center"/>
    </xf>
    <xf numFmtId="0" fontId="24" fillId="2" borderId="2" xfId="0" applyFont="1" applyFill="1" applyBorder="1" applyAlignment="1">
      <alignment horizontal="center" vertical="center"/>
    </xf>
    <xf numFmtId="0" fontId="0" fillId="2" borderId="2" xfId="0"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xf>
    <xf numFmtId="0" fontId="23" fillId="0" borderId="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9" xfId="0" applyFont="1" applyBorder="1" applyAlignment="1">
      <alignment horizontal="center" vertical="center" wrapText="1"/>
    </xf>
    <xf numFmtId="0" fontId="23" fillId="6" borderId="2" xfId="0" applyFont="1" applyFill="1" applyBorder="1" applyAlignment="1">
      <alignment horizontal="center" vertical="center"/>
    </xf>
    <xf numFmtId="0" fontId="27" fillId="3" borderId="2" xfId="0" applyFont="1" applyFill="1" applyBorder="1" applyAlignment="1">
      <alignment horizontal="center" vertical="center"/>
    </xf>
    <xf numFmtId="0" fontId="60" fillId="2" borderId="2" xfId="0" applyFont="1" applyFill="1" applyBorder="1" applyAlignment="1">
      <alignment horizontal="center" vertical="center"/>
    </xf>
    <xf numFmtId="0" fontId="23" fillId="6" borderId="2" xfId="0" applyFont="1" applyFill="1" applyBorder="1" applyAlignment="1">
      <alignment horizontal="center" vertical="center" wrapText="1"/>
    </xf>
    <xf numFmtId="0" fontId="62" fillId="2" borderId="8" xfId="0" applyFont="1" applyFill="1" applyBorder="1" applyAlignment="1">
      <alignment horizontal="center" vertical="center"/>
    </xf>
    <xf numFmtId="0" fontId="62" fillId="2" borderId="9" xfId="0" applyFont="1" applyFill="1" applyBorder="1" applyAlignment="1">
      <alignment horizontal="center" vertical="center"/>
    </xf>
    <xf numFmtId="0" fontId="59" fillId="2" borderId="8" xfId="0" applyFont="1" applyFill="1" applyBorder="1" applyAlignment="1">
      <alignment horizontal="center" vertical="center" wrapText="1"/>
    </xf>
    <xf numFmtId="0" fontId="59" fillId="2" borderId="9" xfId="0" applyFont="1" applyFill="1" applyBorder="1" applyAlignment="1">
      <alignment horizontal="center" vertical="center" wrapText="1"/>
    </xf>
    <xf numFmtId="0" fontId="59" fillId="2" borderId="2" xfId="0" applyFont="1" applyFill="1" applyBorder="1" applyAlignment="1">
      <alignment horizontal="center" vertical="center"/>
    </xf>
    <xf numFmtId="0" fontId="62" fillId="0" borderId="2" xfId="0" applyFont="1" applyBorder="1" applyAlignment="1">
      <alignment horizontal="center" vertical="center"/>
    </xf>
    <xf numFmtId="0" fontId="24" fillId="2" borderId="8" xfId="0" applyFont="1" applyFill="1" applyBorder="1" applyAlignment="1">
      <alignment horizontal="justify" vertical="top" wrapText="1"/>
    </xf>
    <xf numFmtId="0" fontId="24" fillId="2" borderId="9" xfId="0" applyFont="1" applyFill="1" applyBorder="1" applyAlignment="1">
      <alignment horizontal="justify" vertical="top" wrapText="1"/>
    </xf>
    <xf numFmtId="0" fontId="24" fillId="0" borderId="0" xfId="0" applyFont="1" applyAlignment="1">
      <alignment horizontal="left" vertical="center"/>
    </xf>
    <xf numFmtId="0" fontId="21" fillId="0" borderId="0" xfId="0" applyFont="1" applyAlignment="1">
      <alignment horizontal="left"/>
    </xf>
    <xf numFmtId="0" fontId="29"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23" fillId="6" borderId="3"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1" fillId="0" borderId="2" xfId="0" applyFont="1" applyBorder="1" applyAlignment="1">
      <alignment horizontal="center" vertical="center" wrapText="1"/>
    </xf>
    <xf numFmtId="0" fontId="70" fillId="0" borderId="0" xfId="0" applyFont="1" applyAlignment="1">
      <alignment horizontal="center"/>
    </xf>
    <xf numFmtId="0" fontId="21" fillId="6" borderId="2" xfId="0" applyFont="1" applyFill="1" applyBorder="1" applyAlignment="1">
      <alignment horizontal="center" vertical="center" wrapText="1"/>
    </xf>
    <xf numFmtId="0" fontId="28" fillId="0" borderId="8" xfId="0" applyFont="1" applyBorder="1" applyAlignment="1">
      <alignment horizontal="center" vertical="center" wrapText="1"/>
    </xf>
    <xf numFmtId="0" fontId="21" fillId="0" borderId="9" xfId="0" applyFont="1" applyBorder="1" applyAlignment="1">
      <alignment vertical="center"/>
    </xf>
    <xf numFmtId="0" fontId="18" fillId="5" borderId="2" xfId="0" applyFont="1" applyFill="1" applyBorder="1" applyAlignment="1">
      <alignment horizontal="center" wrapText="1"/>
    </xf>
    <xf numFmtId="0" fontId="23" fillId="7" borderId="8"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9" xfId="0" applyFont="1" applyFill="1" applyBorder="1" applyAlignment="1">
      <alignment horizontal="center" vertical="center" wrapText="1"/>
    </xf>
    <xf numFmtId="49" fontId="23" fillId="5" borderId="13" xfId="0" applyNumberFormat="1" applyFont="1" applyFill="1" applyBorder="1" applyAlignment="1">
      <alignment horizontal="center" vertical="center" wrapText="1"/>
    </xf>
    <xf numFmtId="49" fontId="23" fillId="5" borderId="3" xfId="0" applyNumberFormat="1"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3" xfId="0" applyFont="1" applyBorder="1" applyAlignment="1">
      <alignment horizontal="center" vertical="center" wrapText="1"/>
    </xf>
    <xf numFmtId="3" fontId="18" fillId="5" borderId="13" xfId="0" applyNumberFormat="1"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0" borderId="2" xfId="0" applyFont="1" applyBorder="1" applyAlignment="1">
      <alignment horizontal="center" vertical="center" wrapText="1"/>
    </xf>
    <xf numFmtId="0" fontId="27" fillId="0" borderId="0" xfId="0" applyFont="1" applyAlignment="1">
      <alignment horizontal="center" wrapText="1"/>
    </xf>
    <xf numFmtId="0" fontId="67" fillId="0" borderId="0" xfId="0" applyFont="1" applyAlignment="1">
      <alignment wrapText="1"/>
    </xf>
    <xf numFmtId="0" fontId="67"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619125</xdr:rowOff>
    </xdr:from>
    <xdr:to>
      <xdr:col>12</xdr:col>
      <xdr:colOff>0</xdr:colOff>
      <xdr:row>10</xdr:row>
      <xdr:rowOff>657225</xdr:rowOff>
    </xdr:to>
    <xdr:sp>
      <xdr:nvSpPr>
        <xdr:cNvPr id="1" name="Line 1"/>
        <xdr:cNvSpPr>
          <a:spLocks/>
        </xdr:cNvSpPr>
      </xdr:nvSpPr>
      <xdr:spPr>
        <a:xfrm>
          <a:off x="48739425" y="66579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xdr:col>
      <xdr:colOff>85725</xdr:colOff>
      <xdr:row>11</xdr:row>
      <xdr:rowOff>1238250</xdr:rowOff>
    </xdr:from>
    <xdr:to>
      <xdr:col>14</xdr:col>
      <xdr:colOff>0</xdr:colOff>
      <xdr:row>11</xdr:row>
      <xdr:rowOff>1238250</xdr:rowOff>
    </xdr:to>
    <xdr:sp>
      <xdr:nvSpPr>
        <xdr:cNvPr id="2" name="Line 2"/>
        <xdr:cNvSpPr>
          <a:spLocks/>
        </xdr:cNvSpPr>
      </xdr:nvSpPr>
      <xdr:spPr>
        <a:xfrm>
          <a:off x="52311300" y="9734550"/>
          <a:ext cx="436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11</xdr:row>
      <xdr:rowOff>619125</xdr:rowOff>
    </xdr:from>
    <xdr:to>
      <xdr:col>13</xdr:col>
      <xdr:colOff>0</xdr:colOff>
      <xdr:row>11</xdr:row>
      <xdr:rowOff>657225</xdr:rowOff>
    </xdr:to>
    <xdr:sp>
      <xdr:nvSpPr>
        <xdr:cNvPr id="1" name="Line 1"/>
        <xdr:cNvSpPr>
          <a:spLocks/>
        </xdr:cNvSpPr>
      </xdr:nvSpPr>
      <xdr:spPr>
        <a:xfrm>
          <a:off x="45510450" y="624840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14</xdr:col>
      <xdr:colOff>85725</xdr:colOff>
      <xdr:row>12</xdr:row>
      <xdr:rowOff>1228725</xdr:rowOff>
    </xdr:from>
    <xdr:to>
      <xdr:col>15</xdr:col>
      <xdr:colOff>0</xdr:colOff>
      <xdr:row>12</xdr:row>
      <xdr:rowOff>1228725</xdr:rowOff>
    </xdr:to>
    <xdr:sp>
      <xdr:nvSpPr>
        <xdr:cNvPr id="2" name="Line 2"/>
        <xdr:cNvSpPr>
          <a:spLocks/>
        </xdr:cNvSpPr>
      </xdr:nvSpPr>
      <xdr:spPr>
        <a:xfrm>
          <a:off x="48558450" y="7934325"/>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3rfu03\pub\Pub\2013%20&#1088;&#1110;&#1082;\&#1057;&#1077;&#1089;&#1110;&#1111;-2013\&#1047;&#1084;&#1110;&#1085;&#1080;%20&#1076;&#1086;%20&#1073;&#1102;&#1076;&#1078;&#1077;&#1090;&#1091;%202013\&#1057;&#1077;&#1089;&#1110;&#1103;%20&#1074;&#1110;&#1076;%2025.12.2013\&#1044;&#1086;&#1076;&#1072;&#1090;&#1082;&#1080;(1-8)&#1047;&#1084;&#1110;&#1085;&#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1"/>
      <sheetName val="Дод.2"/>
      <sheetName val="Дод.3"/>
      <sheetName val="Дод.4"/>
      <sheetName val="Дод.5"/>
      <sheetName val="Дод.6"/>
      <sheetName val="Дод.7"/>
      <sheetName val="Дод.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0"/>
  <sheetViews>
    <sheetView zoomScaleSheetLayoutView="100" workbookViewId="0" topLeftCell="A1">
      <selection activeCell="F50" sqref="F50"/>
    </sheetView>
  </sheetViews>
  <sheetFormatPr defaultColWidth="9.00390625" defaultRowHeight="12.75"/>
  <cols>
    <col min="1" max="1" width="12.125" style="51" customWidth="1"/>
    <col min="2" max="2" width="52.875" style="0" customWidth="1"/>
    <col min="3" max="3" width="21.00390625" style="0" customWidth="1"/>
    <col min="4" max="4" width="18.875" style="0" customWidth="1"/>
    <col min="5" max="5" width="14.625" style="0" customWidth="1"/>
    <col min="6" max="6" width="26.25390625" style="0" customWidth="1"/>
  </cols>
  <sheetData>
    <row r="1" spans="1:6" ht="12.75">
      <c r="A1" s="52" t="s">
        <v>326</v>
      </c>
      <c r="B1" s="19"/>
      <c r="C1" s="19"/>
      <c r="D1" s="971" t="s">
        <v>251</v>
      </c>
      <c r="E1" s="971"/>
      <c r="F1" s="19"/>
    </row>
    <row r="2" spans="1:6" ht="12.75">
      <c r="A2" s="52"/>
      <c r="B2" s="19"/>
      <c r="C2" s="19"/>
      <c r="D2" s="973" t="s">
        <v>284</v>
      </c>
      <c r="E2" s="973"/>
      <c r="F2" s="973"/>
    </row>
    <row r="3" spans="1:6" ht="12.75">
      <c r="A3" s="52"/>
      <c r="B3" s="19"/>
      <c r="C3" s="19"/>
      <c r="D3" s="974" t="s">
        <v>285</v>
      </c>
      <c r="E3" s="974"/>
      <c r="F3" s="974"/>
    </row>
    <row r="4" spans="1:6" ht="12.75">
      <c r="A4" s="52"/>
      <c r="B4" s="19"/>
      <c r="C4" s="19"/>
      <c r="D4" s="972"/>
      <c r="E4" s="972"/>
      <c r="F4" s="19"/>
    </row>
    <row r="5" spans="1:6" ht="15" customHeight="1">
      <c r="A5" s="53"/>
      <c r="B5" s="970" t="s">
        <v>286</v>
      </c>
      <c r="C5" s="970"/>
      <c r="D5" s="970"/>
      <c r="E5" s="19"/>
      <c r="F5" s="19"/>
    </row>
    <row r="6" spans="1:6" ht="16.5" customHeight="1">
      <c r="A6" s="52"/>
      <c r="B6" s="970"/>
      <c r="C6" s="970"/>
      <c r="D6" s="970"/>
      <c r="E6" s="19"/>
      <c r="F6" s="19"/>
    </row>
    <row r="7" spans="1:6" ht="12.75">
      <c r="A7" s="52"/>
      <c r="B7" s="19"/>
      <c r="C7" s="19"/>
      <c r="D7" s="19"/>
      <c r="E7" s="18"/>
      <c r="F7" s="472" t="s">
        <v>260</v>
      </c>
    </row>
    <row r="8" spans="1:6" ht="26.25" customHeight="1">
      <c r="A8" s="967"/>
      <c r="B8" s="965" t="s">
        <v>597</v>
      </c>
      <c r="C8" s="967" t="s">
        <v>598</v>
      </c>
      <c r="D8" s="969" t="s">
        <v>599</v>
      </c>
      <c r="E8" s="969"/>
      <c r="F8" s="967" t="s">
        <v>600</v>
      </c>
    </row>
    <row r="9" spans="1:6" ht="27" customHeight="1">
      <c r="A9" s="968"/>
      <c r="B9" s="966"/>
      <c r="C9" s="968"/>
      <c r="D9" s="378" t="s">
        <v>600</v>
      </c>
      <c r="E9" s="376" t="s">
        <v>367</v>
      </c>
      <c r="F9" s="968"/>
    </row>
    <row r="10" spans="1:6" ht="15">
      <c r="A10" s="378">
        <v>1</v>
      </c>
      <c r="B10" s="379">
        <v>2</v>
      </c>
      <c r="C10" s="380">
        <v>3</v>
      </c>
      <c r="D10" s="380">
        <v>4</v>
      </c>
      <c r="E10" s="380">
        <v>5</v>
      </c>
      <c r="F10" s="380" t="s">
        <v>601</v>
      </c>
    </row>
    <row r="11" spans="1:6" ht="15.75">
      <c r="A11" s="338">
        <v>10000000</v>
      </c>
      <c r="B11" s="382" t="s">
        <v>602</v>
      </c>
      <c r="C11" s="383">
        <f>C12</f>
        <v>12354585</v>
      </c>
      <c r="D11" s="378"/>
      <c r="E11" s="378" t="s">
        <v>603</v>
      </c>
      <c r="F11" s="55">
        <f>F12</f>
        <v>12354585</v>
      </c>
    </row>
    <row r="12" spans="1:6" ht="36" customHeight="1">
      <c r="A12" s="338">
        <v>11000000</v>
      </c>
      <c r="B12" s="396" t="s">
        <v>246</v>
      </c>
      <c r="C12" s="384">
        <f>C13+C15</f>
        <v>12354585</v>
      </c>
      <c r="D12" s="375" t="s">
        <v>603</v>
      </c>
      <c r="E12" s="375" t="s">
        <v>603</v>
      </c>
      <c r="F12" s="390">
        <f>F13+F15</f>
        <v>12354585</v>
      </c>
    </row>
    <row r="13" spans="1:6" ht="15.75">
      <c r="A13" s="405">
        <v>11010000</v>
      </c>
      <c r="B13" s="397" t="s">
        <v>546</v>
      </c>
      <c r="C13" s="383">
        <v>12349585</v>
      </c>
      <c r="D13" s="378" t="s">
        <v>603</v>
      </c>
      <c r="E13" s="378" t="s">
        <v>603</v>
      </c>
      <c r="F13" s="55">
        <v>12349585</v>
      </c>
    </row>
    <row r="14" spans="1:6" ht="35.25" customHeight="1" hidden="1">
      <c r="A14" s="405">
        <v>11011600</v>
      </c>
      <c r="B14" s="398" t="s">
        <v>321</v>
      </c>
      <c r="C14" s="383"/>
      <c r="D14" s="378"/>
      <c r="E14" s="378"/>
      <c r="F14" s="55"/>
    </row>
    <row r="15" spans="1:6" ht="30" customHeight="1">
      <c r="A15" s="405">
        <v>11020200</v>
      </c>
      <c r="B15" s="397" t="s">
        <v>322</v>
      </c>
      <c r="C15" s="383">
        <v>5000</v>
      </c>
      <c r="D15" s="378"/>
      <c r="E15" s="378"/>
      <c r="F15" s="55">
        <v>5000</v>
      </c>
    </row>
    <row r="16" spans="1:6" ht="15.75">
      <c r="A16" s="338">
        <v>20000000</v>
      </c>
      <c r="B16" s="382" t="s">
        <v>369</v>
      </c>
      <c r="C16" s="383">
        <f>C17+C19</f>
        <v>4000</v>
      </c>
      <c r="D16" s="378" t="s">
        <v>603</v>
      </c>
      <c r="E16" s="378" t="s">
        <v>603</v>
      </c>
      <c r="F16" s="55">
        <f>F17+F19</f>
        <v>4000</v>
      </c>
    </row>
    <row r="17" spans="1:6" ht="38.25" hidden="1">
      <c r="A17" s="405">
        <v>22010300</v>
      </c>
      <c r="B17" s="400" t="s">
        <v>366</v>
      </c>
      <c r="C17" s="383"/>
      <c r="D17" s="378" t="s">
        <v>603</v>
      </c>
      <c r="E17" s="378" t="s">
        <v>603</v>
      </c>
      <c r="F17" s="55"/>
    </row>
    <row r="18" spans="1:6" ht="15.75" hidden="1">
      <c r="A18" s="405"/>
      <c r="B18" s="399"/>
      <c r="C18" s="383"/>
      <c r="D18" s="378"/>
      <c r="E18" s="378"/>
      <c r="F18" s="55"/>
    </row>
    <row r="19" spans="1:6" ht="15.75">
      <c r="A19" s="405">
        <v>24060300</v>
      </c>
      <c r="B19" s="400" t="s">
        <v>325</v>
      </c>
      <c r="C19" s="383">
        <v>4000</v>
      </c>
      <c r="D19" s="378"/>
      <c r="E19" s="378"/>
      <c r="F19" s="55">
        <v>4000</v>
      </c>
    </row>
    <row r="20" spans="1:6" ht="15.75">
      <c r="A20" s="338">
        <v>25000000</v>
      </c>
      <c r="B20" s="397" t="s">
        <v>604</v>
      </c>
      <c r="C20" s="378" t="s">
        <v>603</v>
      </c>
      <c r="D20" s="383">
        <v>1306270</v>
      </c>
      <c r="E20" s="378" t="s">
        <v>603</v>
      </c>
      <c r="F20" s="55">
        <v>1306270</v>
      </c>
    </row>
    <row r="21" spans="1:6" ht="38.25" hidden="1">
      <c r="A21" s="405">
        <v>21110000</v>
      </c>
      <c r="B21" s="397" t="s">
        <v>155</v>
      </c>
      <c r="C21" s="378" t="s">
        <v>603</v>
      </c>
      <c r="D21" s="383"/>
      <c r="E21" s="383"/>
      <c r="F21" s="387"/>
    </row>
    <row r="22" spans="1:6" ht="23.25" customHeight="1">
      <c r="A22" s="405"/>
      <c r="B22" s="35" t="s">
        <v>605</v>
      </c>
      <c r="C22" s="55">
        <f>C11+C16</f>
        <v>12358585</v>
      </c>
      <c r="D22" s="55">
        <v>1306270</v>
      </c>
      <c r="E22" s="55"/>
      <c r="F22" s="55">
        <f>C22+D22</f>
        <v>13664855</v>
      </c>
    </row>
    <row r="23" spans="1:6" ht="31.5">
      <c r="A23" s="338">
        <v>40000000</v>
      </c>
      <c r="B23" s="35" t="s">
        <v>606</v>
      </c>
      <c r="C23" s="387"/>
      <c r="D23" s="387"/>
      <c r="E23" s="378"/>
      <c r="F23" s="387"/>
    </row>
    <row r="24" spans="1:6" ht="21.75" customHeight="1">
      <c r="A24" s="338">
        <v>41020000</v>
      </c>
      <c r="B24" s="385" t="s">
        <v>608</v>
      </c>
      <c r="C24" s="55">
        <f>C25+C26+C28+C29+C27</f>
        <v>44764300</v>
      </c>
      <c r="D24" s="381"/>
      <c r="E24" s="378"/>
      <c r="F24" s="55">
        <f>F25+F26+F28+F29+F27</f>
        <v>44764300</v>
      </c>
    </row>
    <row r="25" spans="1:6" ht="32.25" customHeight="1">
      <c r="A25" s="405">
        <v>41020100</v>
      </c>
      <c r="B25" s="397" t="s">
        <v>323</v>
      </c>
      <c r="C25" s="383">
        <v>44764300</v>
      </c>
      <c r="D25" s="378" t="s">
        <v>603</v>
      </c>
      <c r="E25" s="378" t="s">
        <v>603</v>
      </c>
      <c r="F25" s="55">
        <v>44764300</v>
      </c>
    </row>
    <row r="26" spans="1:6" ht="47.25" customHeight="1" hidden="1">
      <c r="A26" s="405">
        <v>41021200</v>
      </c>
      <c r="B26" s="397" t="s">
        <v>247</v>
      </c>
      <c r="C26" s="383"/>
      <c r="D26" s="378"/>
      <c r="E26" s="378"/>
      <c r="F26" s="383"/>
    </row>
    <row r="27" spans="1:6" ht="27" customHeight="1" hidden="1">
      <c r="A27" s="405">
        <v>41020600</v>
      </c>
      <c r="B27" s="386" t="s">
        <v>296</v>
      </c>
      <c r="C27" s="383"/>
      <c r="D27" s="378"/>
      <c r="E27" s="378"/>
      <c r="F27" s="383"/>
    </row>
    <row r="28" spans="1:6" ht="48" customHeight="1" hidden="1">
      <c r="A28" s="405">
        <v>41021600</v>
      </c>
      <c r="B28" s="386" t="s">
        <v>627</v>
      </c>
      <c r="C28" s="383"/>
      <c r="D28" s="378"/>
      <c r="E28" s="378"/>
      <c r="F28" s="383"/>
    </row>
    <row r="29" spans="1:6" ht="42" customHeight="1" hidden="1">
      <c r="A29" s="405">
        <v>41021700</v>
      </c>
      <c r="B29" s="386" t="s">
        <v>628</v>
      </c>
      <c r="C29" s="383"/>
      <c r="D29" s="378"/>
      <c r="E29" s="378"/>
      <c r="F29" s="383"/>
    </row>
    <row r="30" spans="1:6" ht="37.5" customHeight="1">
      <c r="A30" s="338">
        <v>41030000</v>
      </c>
      <c r="B30" s="388" t="s">
        <v>324</v>
      </c>
      <c r="C30" s="55">
        <f>C31+C32+C33+C34+C35+C37+C38+C41+C42+C43+C48+C50+C45+C36+C46+C44+C47+C49</f>
        <v>38791176</v>
      </c>
      <c r="D30" s="55">
        <f>D49+D50+D46</f>
        <v>517100</v>
      </c>
      <c r="E30" s="55"/>
      <c r="F30" s="55">
        <f>C30+D30</f>
        <v>39308276</v>
      </c>
    </row>
    <row r="31" spans="1:6" ht="65.25" customHeight="1">
      <c r="A31" s="405">
        <v>41030600</v>
      </c>
      <c r="B31" s="397" t="s">
        <v>287</v>
      </c>
      <c r="C31" s="383">
        <v>27227000</v>
      </c>
      <c r="D31" s="378"/>
      <c r="E31" s="378"/>
      <c r="F31" s="55">
        <v>27227000</v>
      </c>
    </row>
    <row r="32" spans="1:6" ht="63.75" hidden="1">
      <c r="A32" s="405">
        <v>41030700</v>
      </c>
      <c r="B32" s="397" t="s">
        <v>613</v>
      </c>
      <c r="C32" s="383"/>
      <c r="D32" s="378"/>
      <c r="E32" s="378"/>
      <c r="F32" s="55"/>
    </row>
    <row r="33" spans="1:6" ht="98.25" customHeight="1">
      <c r="A33" s="405">
        <v>41030800</v>
      </c>
      <c r="B33" s="397" t="s">
        <v>288</v>
      </c>
      <c r="C33" s="383">
        <v>3108000</v>
      </c>
      <c r="D33" s="378"/>
      <c r="E33" s="378"/>
      <c r="F33" s="55">
        <v>3108000</v>
      </c>
    </row>
    <row r="34" spans="1:6" ht="168.75" customHeight="1">
      <c r="A34" s="405">
        <v>41030900</v>
      </c>
      <c r="B34" s="397" t="s">
        <v>289</v>
      </c>
      <c r="C34" s="383">
        <v>717000</v>
      </c>
      <c r="D34" s="378"/>
      <c r="E34" s="378"/>
      <c r="F34" s="55">
        <v>717000</v>
      </c>
    </row>
    <row r="35" spans="1:6" ht="43.5" customHeight="1">
      <c r="A35" s="405">
        <v>41031000</v>
      </c>
      <c r="B35" s="397" t="s">
        <v>290</v>
      </c>
      <c r="C35" s="383">
        <v>1628500</v>
      </c>
      <c r="D35" s="378"/>
      <c r="E35" s="378"/>
      <c r="F35" s="55">
        <v>1628500</v>
      </c>
    </row>
    <row r="36" spans="1:6" ht="45.75" customHeight="1" hidden="1">
      <c r="A36" s="405">
        <v>41033800</v>
      </c>
      <c r="B36" s="397" t="s">
        <v>350</v>
      </c>
      <c r="C36" s="383"/>
      <c r="D36" s="383"/>
      <c r="E36" s="378"/>
      <c r="F36" s="55"/>
    </row>
    <row r="37" spans="1:6" ht="81.75" customHeight="1">
      <c r="A37" s="405">
        <v>41035800</v>
      </c>
      <c r="B37" s="397" t="s">
        <v>291</v>
      </c>
      <c r="C37" s="383">
        <v>1092000</v>
      </c>
      <c r="D37" s="378"/>
      <c r="E37" s="378"/>
      <c r="F37" s="55">
        <v>1092000</v>
      </c>
    </row>
    <row r="38" spans="1:6" ht="50.25" customHeight="1">
      <c r="A38" s="405">
        <v>41035000</v>
      </c>
      <c r="B38" s="401" t="s">
        <v>375</v>
      </c>
      <c r="C38" s="383">
        <v>50976</v>
      </c>
      <c r="D38" s="378"/>
      <c r="E38" s="378"/>
      <c r="F38" s="55">
        <v>50976</v>
      </c>
    </row>
    <row r="39" spans="1:6" ht="36" customHeight="1" hidden="1">
      <c r="A39" s="405">
        <v>41034900</v>
      </c>
      <c r="B39" s="397" t="s">
        <v>351</v>
      </c>
      <c r="C39" s="383"/>
      <c r="D39" s="383"/>
      <c r="E39" s="378"/>
      <c r="F39" s="55"/>
    </row>
    <row r="40" spans="1:6" ht="51" customHeight="1" hidden="1">
      <c r="A40" s="405">
        <v>41037600</v>
      </c>
      <c r="B40" s="397" t="s">
        <v>352</v>
      </c>
      <c r="C40" s="383"/>
      <c r="D40" s="383"/>
      <c r="E40" s="378"/>
      <c r="F40" s="55"/>
    </row>
    <row r="41" spans="1:6" ht="52.5" customHeight="1" hidden="1">
      <c r="A41" s="405">
        <v>41037000</v>
      </c>
      <c r="B41" s="401" t="s">
        <v>328</v>
      </c>
      <c r="C41" s="383"/>
      <c r="D41" s="378"/>
      <c r="E41" s="378"/>
      <c r="F41" s="55"/>
    </row>
    <row r="42" spans="1:6" ht="79.5" customHeight="1" hidden="1">
      <c r="A42" s="405">
        <v>41034200</v>
      </c>
      <c r="B42" s="401" t="s">
        <v>364</v>
      </c>
      <c r="C42" s="383"/>
      <c r="D42" s="378"/>
      <c r="E42" s="378"/>
      <c r="F42" s="55"/>
    </row>
    <row r="43" spans="1:6" ht="48" customHeight="1">
      <c r="A43" s="405">
        <v>41035000</v>
      </c>
      <c r="B43" s="401" t="s">
        <v>347</v>
      </c>
      <c r="C43" s="383">
        <v>37500</v>
      </c>
      <c r="D43" s="378"/>
      <c r="E43" s="378"/>
      <c r="F43" s="55">
        <v>37500</v>
      </c>
    </row>
    <row r="44" spans="1:6" ht="48" customHeight="1">
      <c r="A44" s="406">
        <v>41035000</v>
      </c>
      <c r="B44" s="402" t="s">
        <v>365</v>
      </c>
      <c r="C44" s="384">
        <v>252000</v>
      </c>
      <c r="D44" s="375"/>
      <c r="E44" s="375"/>
      <c r="F44" s="390">
        <v>252000</v>
      </c>
    </row>
    <row r="45" spans="1:6" ht="39" customHeight="1">
      <c r="A45" s="405">
        <v>41035000</v>
      </c>
      <c r="B45" s="403" t="s">
        <v>292</v>
      </c>
      <c r="C45" s="383">
        <v>20200</v>
      </c>
      <c r="D45" s="378"/>
      <c r="E45" s="378"/>
      <c r="F45" s="55">
        <v>20200</v>
      </c>
    </row>
    <row r="46" spans="1:6" ht="42" customHeight="1" hidden="1">
      <c r="A46" s="405">
        <v>41035000</v>
      </c>
      <c r="B46" s="403" t="s">
        <v>2</v>
      </c>
      <c r="C46" s="383"/>
      <c r="D46" s="378"/>
      <c r="E46" s="378"/>
      <c r="F46" s="55"/>
    </row>
    <row r="47" spans="1:6" ht="25.5" customHeight="1" hidden="1">
      <c r="A47" s="407">
        <v>41035000</v>
      </c>
      <c r="B47" s="404" t="s">
        <v>272</v>
      </c>
      <c r="C47" s="391"/>
      <c r="D47" s="392"/>
      <c r="E47" s="392"/>
      <c r="F47" s="393"/>
    </row>
    <row r="48" spans="1:6" ht="30.75" customHeight="1">
      <c r="A48" s="408">
        <v>41035000</v>
      </c>
      <c r="B48" s="403" t="s">
        <v>329</v>
      </c>
      <c r="C48" s="394">
        <v>1658000</v>
      </c>
      <c r="D48" s="377"/>
      <c r="E48" s="377"/>
      <c r="F48" s="395">
        <v>1658000</v>
      </c>
    </row>
    <row r="49" spans="1:6" ht="50.25" customHeight="1">
      <c r="A49" s="405">
        <v>41034500</v>
      </c>
      <c r="B49" s="401" t="s">
        <v>633</v>
      </c>
      <c r="C49" s="383">
        <v>3000000</v>
      </c>
      <c r="D49" s="383"/>
      <c r="E49" s="378"/>
      <c r="F49" s="55">
        <v>3000000</v>
      </c>
    </row>
    <row r="50" spans="1:6" ht="60.75" customHeight="1">
      <c r="A50" s="405">
        <v>41034400</v>
      </c>
      <c r="B50" s="401" t="s">
        <v>632</v>
      </c>
      <c r="C50" s="383"/>
      <c r="D50" s="383">
        <v>517100</v>
      </c>
      <c r="E50" s="378"/>
      <c r="F50" s="55">
        <v>517100</v>
      </c>
    </row>
    <row r="51" spans="1:6" ht="23.25" customHeight="1" hidden="1">
      <c r="A51" s="378">
        <v>43010000</v>
      </c>
      <c r="B51" s="389" t="s">
        <v>368</v>
      </c>
      <c r="C51" s="383"/>
      <c r="D51" s="383"/>
      <c r="E51" s="383"/>
      <c r="F51" s="55"/>
    </row>
    <row r="52" spans="1:6" ht="15.75" hidden="1">
      <c r="A52" s="378"/>
      <c r="B52" s="389"/>
      <c r="C52" s="383"/>
      <c r="D52" s="383"/>
      <c r="E52" s="383"/>
      <c r="F52" s="55"/>
    </row>
    <row r="53" spans="1:6" ht="15.75" hidden="1">
      <c r="A53" s="378"/>
      <c r="B53" s="389"/>
      <c r="C53" s="383"/>
      <c r="D53" s="383"/>
      <c r="E53" s="383"/>
      <c r="F53" s="55"/>
    </row>
    <row r="54" spans="1:6" ht="15.75">
      <c r="A54" s="378"/>
      <c r="B54" s="35" t="s">
        <v>607</v>
      </c>
      <c r="C54" s="55">
        <f>C22+C24+C30</f>
        <v>95914061</v>
      </c>
      <c r="D54" s="55">
        <f>D22+D30+D51</f>
        <v>1823370</v>
      </c>
      <c r="E54" s="55">
        <f>E22+E51</f>
        <v>0</v>
      </c>
      <c r="F54" s="55">
        <f>C54+D54</f>
        <v>97737431</v>
      </c>
    </row>
    <row r="55" spans="1:6" ht="12.75">
      <c r="A55" s="52"/>
      <c r="B55" s="19"/>
      <c r="C55" s="19"/>
      <c r="D55" s="19"/>
      <c r="E55" s="19"/>
      <c r="F55" s="19"/>
    </row>
    <row r="56" spans="1:6" ht="12.75">
      <c r="A56" s="52"/>
      <c r="B56" s="19"/>
      <c r="C56" s="19"/>
      <c r="D56" s="19"/>
      <c r="E56" s="19"/>
      <c r="F56" s="19"/>
    </row>
    <row r="57" spans="1:6" ht="12.75">
      <c r="A57" s="52"/>
      <c r="B57" s="19"/>
      <c r="C57" s="19"/>
      <c r="D57" s="19"/>
      <c r="E57" s="19"/>
      <c r="F57" s="19"/>
    </row>
    <row r="58" spans="1:6" ht="12.75">
      <c r="A58" s="52"/>
      <c r="B58" s="19"/>
      <c r="C58" s="19"/>
      <c r="D58" s="19"/>
      <c r="E58" s="19"/>
      <c r="F58" s="19"/>
    </row>
    <row r="59" spans="1:6" ht="12.75">
      <c r="A59" s="52"/>
      <c r="B59" s="19"/>
      <c r="C59" s="19"/>
      <c r="D59" s="19"/>
      <c r="E59" s="19"/>
      <c r="F59" s="19"/>
    </row>
    <row r="60" spans="1:6" ht="12.75">
      <c r="A60" s="52"/>
      <c r="B60" s="19"/>
      <c r="C60" s="19"/>
      <c r="D60" s="19"/>
      <c r="E60" s="19"/>
      <c r="F60" s="19"/>
    </row>
    <row r="61" spans="1:6" ht="12.75">
      <c r="A61" s="54"/>
      <c r="B61" s="19"/>
      <c r="C61" s="19"/>
      <c r="D61" s="19"/>
      <c r="E61" s="19"/>
      <c r="F61" s="19"/>
    </row>
    <row r="62" spans="1:6" ht="12.75">
      <c r="A62" s="52"/>
      <c r="B62" s="19"/>
      <c r="C62" s="19"/>
      <c r="D62" s="19"/>
      <c r="E62" s="19" t="s">
        <v>326</v>
      </c>
      <c r="F62" s="19"/>
    </row>
    <row r="63" spans="1:6" ht="12.75">
      <c r="A63" s="52"/>
      <c r="B63" s="19"/>
      <c r="C63" s="19"/>
      <c r="D63" s="19"/>
      <c r="E63" s="19"/>
      <c r="F63" s="19"/>
    </row>
    <row r="64" spans="1:6" ht="12.75">
      <c r="A64" s="52"/>
      <c r="B64" s="19"/>
      <c r="C64" s="19"/>
      <c r="D64" s="19"/>
      <c r="E64" s="19"/>
      <c r="F64" s="19"/>
    </row>
    <row r="65" spans="1:6" ht="12.75">
      <c r="A65" s="53"/>
      <c r="B65" s="19"/>
      <c r="C65" s="19"/>
      <c r="D65" s="19"/>
      <c r="E65" s="19"/>
      <c r="F65" s="19"/>
    </row>
    <row r="66" spans="1:6" ht="12.75">
      <c r="A66" s="53"/>
      <c r="B66" s="19"/>
      <c r="C66" s="19"/>
      <c r="D66" s="19"/>
      <c r="E66" s="19"/>
      <c r="F66" s="19"/>
    </row>
    <row r="67" spans="1:6" ht="12.75">
      <c r="A67" s="52"/>
      <c r="B67" s="19"/>
      <c r="C67" s="19"/>
      <c r="D67" s="19"/>
      <c r="E67" s="19"/>
      <c r="F67" s="19"/>
    </row>
    <row r="80" ht="12.75">
      <c r="B80" s="19"/>
    </row>
  </sheetData>
  <mergeCells count="10">
    <mergeCell ref="B5:D6"/>
    <mergeCell ref="D1:E1"/>
    <mergeCell ref="D4:E4"/>
    <mergeCell ref="D2:F2"/>
    <mergeCell ref="D3:F3"/>
    <mergeCell ref="B8:B9"/>
    <mergeCell ref="C8:C9"/>
    <mergeCell ref="A8:A9"/>
    <mergeCell ref="F8:F9"/>
    <mergeCell ref="D8:E8"/>
  </mergeCells>
  <hyperlinks>
    <hyperlink ref="B5" r:id="rId1" display="_ftn1"/>
  </hyperlinks>
  <printOptions/>
  <pageMargins left="0.59" right="0.1968503937007874" top="0.25" bottom="0.1968503937007874" header="0.22" footer="0.5118110236220472"/>
  <pageSetup horizontalDpi="120" verticalDpi="120" orientation="portrait" paperSize="9" scale="59" r:id="rId2"/>
</worksheet>
</file>

<file path=xl/worksheets/sheet2.xml><?xml version="1.0" encoding="utf-8"?>
<worksheet xmlns="http://schemas.openxmlformats.org/spreadsheetml/2006/main" xmlns:r="http://schemas.openxmlformats.org/officeDocument/2006/relationships">
  <dimension ref="A1:BM209"/>
  <sheetViews>
    <sheetView zoomScale="25" zoomScaleNormal="25" zoomScaleSheetLayoutView="25" workbookViewId="0" topLeftCell="A2">
      <pane xSplit="1" ySplit="14" topLeftCell="B16" activePane="bottomRight" state="frozen"/>
      <selection pane="topLeft" activeCell="A2" sqref="A2"/>
      <selection pane="topRight" activeCell="B2" sqref="B2"/>
      <selection pane="bottomLeft" activeCell="A16" sqref="A16"/>
      <selection pane="bottomRight" activeCell="D40" sqref="D40"/>
    </sheetView>
  </sheetViews>
  <sheetFormatPr defaultColWidth="9.00390625" defaultRowHeight="12.75"/>
  <cols>
    <col min="1" max="1" width="45.25390625" style="130" customWidth="1"/>
    <col min="2" max="2" width="230.125" style="131" customWidth="1"/>
    <col min="3" max="3" width="55.25390625" style="130" customWidth="1"/>
    <col min="4" max="4" width="51.875" style="130" customWidth="1"/>
    <col min="5" max="5" width="43.625" style="130" customWidth="1"/>
    <col min="6" max="6" width="49.875" style="130" customWidth="1"/>
    <col min="7" max="7" width="45.25390625" style="130" customWidth="1"/>
    <col min="8" max="8" width="39.00390625" style="130" customWidth="1"/>
    <col min="9" max="9" width="39.375" style="130" customWidth="1"/>
    <col min="10" max="10" width="49.125" style="130" customWidth="1"/>
    <col min="11" max="11" width="45.25390625" style="130" customWidth="1"/>
    <col min="12" max="12" width="45.75390625" style="130" customWidth="1"/>
    <col min="13" max="13" width="64.125" style="130" customWidth="1"/>
    <col min="14" max="14" width="9.125" style="130" customWidth="1"/>
    <col min="15" max="15" width="12.125" style="130" bestFit="1" customWidth="1"/>
    <col min="16" max="16384" width="9.125" style="130" customWidth="1"/>
  </cols>
  <sheetData>
    <row r="1" spans="1:12" ht="61.5" hidden="1">
      <c r="A1" s="134"/>
      <c r="H1" s="926"/>
      <c r="I1" s="926"/>
      <c r="J1" s="926"/>
      <c r="K1" s="96"/>
      <c r="L1" s="96"/>
    </row>
    <row r="2" spans="1:13" ht="61.5">
      <c r="A2" s="134"/>
      <c r="H2" s="96"/>
      <c r="I2" s="96"/>
      <c r="J2" s="96"/>
      <c r="K2" s="96"/>
      <c r="L2" s="928" t="s">
        <v>332</v>
      </c>
      <c r="M2" s="929"/>
    </row>
    <row r="3" spans="1:13" ht="61.5" customHeight="1">
      <c r="A3" s="134"/>
      <c r="H3" s="96"/>
      <c r="I3" s="96"/>
      <c r="J3" s="96"/>
      <c r="K3" s="96"/>
      <c r="L3" s="928" t="s">
        <v>333</v>
      </c>
      <c r="M3" s="929"/>
    </row>
    <row r="4" spans="1:13" ht="49.5" customHeight="1">
      <c r="A4" s="134"/>
      <c r="H4" s="96"/>
      <c r="I4" s="96"/>
      <c r="J4" s="96"/>
      <c r="K4" s="96"/>
      <c r="L4" s="928" t="s">
        <v>9</v>
      </c>
      <c r="M4" s="929"/>
    </row>
    <row r="5" spans="2:13" ht="40.5" customHeight="1">
      <c r="B5" s="927"/>
      <c r="C5" s="926"/>
      <c r="D5" s="926"/>
      <c r="E5" s="926"/>
      <c r="F5" s="926"/>
      <c r="G5" s="926"/>
      <c r="H5" s="926"/>
      <c r="L5" s="545" t="s">
        <v>586</v>
      </c>
      <c r="M5" s="546"/>
    </row>
    <row r="6" spans="2:11" ht="64.5" customHeight="1">
      <c r="B6" s="975" t="s">
        <v>585</v>
      </c>
      <c r="C6" s="976"/>
      <c r="D6" s="976"/>
      <c r="E6" s="976"/>
      <c r="F6" s="976"/>
      <c r="G6" s="976"/>
      <c r="H6" s="976"/>
      <c r="I6" s="977"/>
      <c r="J6" s="977"/>
      <c r="K6" s="977"/>
    </row>
    <row r="7" spans="1:13" ht="32.25" customHeight="1">
      <c r="A7" s="134"/>
      <c r="M7" s="198" t="s">
        <v>335</v>
      </c>
    </row>
    <row r="8" spans="1:13" ht="69.75" customHeight="1">
      <c r="A8" s="916" t="s">
        <v>610</v>
      </c>
      <c r="B8" s="944" t="s">
        <v>345</v>
      </c>
      <c r="C8" s="920" t="s">
        <v>640</v>
      </c>
      <c r="D8" s="921"/>
      <c r="E8" s="921"/>
      <c r="F8" s="920" t="s">
        <v>641</v>
      </c>
      <c r="G8" s="921"/>
      <c r="H8" s="921"/>
      <c r="I8" s="921"/>
      <c r="J8" s="921"/>
      <c r="K8" s="136"/>
      <c r="L8" s="136"/>
      <c r="M8" s="944" t="s">
        <v>600</v>
      </c>
    </row>
    <row r="9" spans="1:13" ht="5.25" customHeight="1">
      <c r="A9" s="917"/>
      <c r="B9" s="918"/>
      <c r="C9" s="922"/>
      <c r="D9" s="923"/>
      <c r="E9" s="923"/>
      <c r="F9" s="922"/>
      <c r="G9" s="923"/>
      <c r="H9" s="923"/>
      <c r="I9" s="923"/>
      <c r="J9" s="923"/>
      <c r="K9" s="139"/>
      <c r="L9" s="139"/>
      <c r="M9" s="945"/>
    </row>
    <row r="10" spans="1:13" ht="10.5" customHeight="1" hidden="1">
      <c r="A10" s="917"/>
      <c r="B10" s="918"/>
      <c r="C10" s="922"/>
      <c r="D10" s="923"/>
      <c r="E10" s="923"/>
      <c r="F10" s="922"/>
      <c r="G10" s="923"/>
      <c r="H10" s="923"/>
      <c r="I10" s="923"/>
      <c r="J10" s="923"/>
      <c r="K10" s="139"/>
      <c r="L10" s="139"/>
      <c r="M10" s="945"/>
    </row>
    <row r="11" spans="1:13" ht="12.75" customHeight="1" hidden="1">
      <c r="A11" s="917"/>
      <c r="B11" s="918"/>
      <c r="C11" s="924"/>
      <c r="D11" s="925"/>
      <c r="E11" s="925"/>
      <c r="F11" s="924"/>
      <c r="G11" s="925"/>
      <c r="H11" s="925"/>
      <c r="I11" s="925"/>
      <c r="J11" s="925"/>
      <c r="K11" s="139"/>
      <c r="L11" s="139"/>
      <c r="M11" s="945"/>
    </row>
    <row r="12" spans="1:13" ht="51.75" customHeight="1">
      <c r="A12" s="917"/>
      <c r="B12" s="918"/>
      <c r="C12" s="936" t="s">
        <v>642</v>
      </c>
      <c r="D12" s="937" t="s">
        <v>643</v>
      </c>
      <c r="E12" s="938"/>
      <c r="F12" s="936" t="s">
        <v>642</v>
      </c>
      <c r="G12" s="989" t="s">
        <v>644</v>
      </c>
      <c r="H12" s="937" t="s">
        <v>643</v>
      </c>
      <c r="I12" s="932"/>
      <c r="J12" s="989" t="s">
        <v>645</v>
      </c>
      <c r="K12" s="937" t="s">
        <v>643</v>
      </c>
      <c r="L12" s="932"/>
      <c r="M12" s="945"/>
    </row>
    <row r="13" spans="1:13" ht="12.75" customHeight="1">
      <c r="A13" s="917"/>
      <c r="B13" s="918"/>
      <c r="C13" s="936"/>
      <c r="D13" s="939"/>
      <c r="E13" s="940"/>
      <c r="F13" s="936"/>
      <c r="G13" s="990"/>
      <c r="H13" s="933"/>
      <c r="I13" s="934"/>
      <c r="J13" s="990"/>
      <c r="K13" s="935"/>
      <c r="L13" s="915"/>
      <c r="M13" s="945"/>
    </row>
    <row r="14" spans="1:13" ht="54" customHeight="1">
      <c r="A14" s="917"/>
      <c r="B14" s="918"/>
      <c r="C14" s="936"/>
      <c r="D14" s="941"/>
      <c r="E14" s="931"/>
      <c r="F14" s="936"/>
      <c r="G14" s="990"/>
      <c r="H14" s="935"/>
      <c r="I14" s="915"/>
      <c r="J14" s="990"/>
      <c r="K14" s="989" t="s">
        <v>646</v>
      </c>
      <c r="L14" s="97" t="s">
        <v>643</v>
      </c>
      <c r="M14" s="945"/>
    </row>
    <row r="15" spans="1:13" ht="352.5" customHeight="1">
      <c r="A15" s="917"/>
      <c r="B15" s="919"/>
      <c r="C15" s="936"/>
      <c r="D15" s="141" t="s">
        <v>647</v>
      </c>
      <c r="E15" s="372" t="s">
        <v>648</v>
      </c>
      <c r="F15" s="936"/>
      <c r="G15" s="964"/>
      <c r="H15" s="94" t="s">
        <v>647</v>
      </c>
      <c r="I15" s="372" t="s">
        <v>648</v>
      </c>
      <c r="J15" s="964"/>
      <c r="K15" s="964"/>
      <c r="L15" s="364" t="s">
        <v>649</v>
      </c>
      <c r="M15" s="946"/>
    </row>
    <row r="16" spans="1:13" s="353" customFormat="1" ht="46.5" customHeight="1">
      <c r="A16" s="352">
        <v>1</v>
      </c>
      <c r="B16" s="352">
        <v>2</v>
      </c>
      <c r="C16" s="352">
        <v>3</v>
      </c>
      <c r="D16" s="352">
        <v>4</v>
      </c>
      <c r="E16" s="352">
        <v>5</v>
      </c>
      <c r="F16" s="352">
        <v>6</v>
      </c>
      <c r="G16" s="352">
        <v>7</v>
      </c>
      <c r="H16" s="352">
        <v>8</v>
      </c>
      <c r="I16" s="352">
        <v>9</v>
      </c>
      <c r="J16" s="352">
        <v>10</v>
      </c>
      <c r="K16" s="352">
        <v>11</v>
      </c>
      <c r="L16" s="352">
        <v>12</v>
      </c>
      <c r="M16" s="352" t="s">
        <v>650</v>
      </c>
    </row>
    <row r="17" spans="1:15" s="116" customFormat="1" ht="62.25" customHeight="1">
      <c r="A17" s="102" t="s">
        <v>651</v>
      </c>
      <c r="B17" s="115" t="s">
        <v>652</v>
      </c>
      <c r="C17" s="101">
        <f>C21</f>
        <v>978937</v>
      </c>
      <c r="D17" s="101">
        <f>D21</f>
        <v>591000</v>
      </c>
      <c r="E17" s="101">
        <f>E21</f>
        <v>97437</v>
      </c>
      <c r="F17" s="101">
        <f>F21</f>
        <v>7750</v>
      </c>
      <c r="G17" s="101">
        <f>F17-J17</f>
        <v>750</v>
      </c>
      <c r="H17" s="101">
        <f>H21</f>
        <v>0</v>
      </c>
      <c r="I17" s="101">
        <f>I21</f>
        <v>0</v>
      </c>
      <c r="J17" s="101">
        <f>J21</f>
        <v>7000</v>
      </c>
      <c r="K17" s="101">
        <f>K21</f>
        <v>7000</v>
      </c>
      <c r="L17" s="101">
        <f>L21</f>
        <v>7000</v>
      </c>
      <c r="M17" s="101">
        <f>C17+F17</f>
        <v>986687</v>
      </c>
      <c r="O17" s="117"/>
    </row>
    <row r="18" spans="1:13" ht="61.5" hidden="1">
      <c r="A18" s="142">
        <v>10100</v>
      </c>
      <c r="B18" s="143" t="s">
        <v>653</v>
      </c>
      <c r="C18" s="138"/>
      <c r="D18" s="137"/>
      <c r="E18" s="137"/>
      <c r="F18" s="144"/>
      <c r="G18" s="138">
        <f>F18-J18</f>
        <v>0</v>
      </c>
      <c r="H18" s="145"/>
      <c r="I18" s="145"/>
      <c r="J18" s="145"/>
      <c r="K18" s="145"/>
      <c r="L18" s="145"/>
      <c r="M18" s="101">
        <f aca="true" t="shared" si="0" ref="M18:M82">C18+F18</f>
        <v>0</v>
      </c>
    </row>
    <row r="19" spans="1:13" ht="61.5" hidden="1">
      <c r="A19" s="142">
        <v>10105</v>
      </c>
      <c r="B19" s="143" t="s">
        <v>654</v>
      </c>
      <c r="C19" s="138"/>
      <c r="D19" s="137"/>
      <c r="E19" s="137"/>
      <c r="F19" s="144"/>
      <c r="G19" s="138">
        <f>F19-J19</f>
        <v>0</v>
      </c>
      <c r="H19" s="145"/>
      <c r="I19" s="145"/>
      <c r="J19" s="145"/>
      <c r="K19" s="145"/>
      <c r="L19" s="145"/>
      <c r="M19" s="101">
        <f t="shared" si="0"/>
        <v>0</v>
      </c>
    </row>
    <row r="20" spans="1:13" ht="123" hidden="1">
      <c r="A20" s="142">
        <v>10114</v>
      </c>
      <c r="B20" s="143" t="s">
        <v>655</v>
      </c>
      <c r="C20" s="138"/>
      <c r="D20" s="137"/>
      <c r="E20" s="137"/>
      <c r="F20" s="144"/>
      <c r="G20" s="138">
        <f>F20-J20</f>
        <v>0</v>
      </c>
      <c r="H20" s="145"/>
      <c r="I20" s="145"/>
      <c r="J20" s="145"/>
      <c r="K20" s="145"/>
      <c r="L20" s="145"/>
      <c r="M20" s="101">
        <f t="shared" si="0"/>
        <v>0</v>
      </c>
    </row>
    <row r="21" spans="1:13" s="149" customFormat="1" ht="72.75" customHeight="1">
      <c r="A21" s="146" t="s">
        <v>656</v>
      </c>
      <c r="B21" s="343" t="s">
        <v>657</v>
      </c>
      <c r="C21" s="137">
        <v>978937</v>
      </c>
      <c r="D21" s="137">
        <v>591000</v>
      </c>
      <c r="E21" s="137">
        <v>97437</v>
      </c>
      <c r="F21" s="137">
        <v>7750</v>
      </c>
      <c r="G21" s="137">
        <f>F21-J21</f>
        <v>750</v>
      </c>
      <c r="H21" s="145"/>
      <c r="I21" s="145"/>
      <c r="J21" s="145">
        <v>7000</v>
      </c>
      <c r="K21" s="145">
        <v>7000</v>
      </c>
      <c r="L21" s="145">
        <v>7000</v>
      </c>
      <c r="M21" s="148">
        <f t="shared" si="0"/>
        <v>986687</v>
      </c>
    </row>
    <row r="22" spans="1:13" ht="1.5" customHeight="1" hidden="1">
      <c r="A22" s="151">
        <v>60000</v>
      </c>
      <c r="B22" s="152" t="s">
        <v>658</v>
      </c>
      <c r="C22" s="138"/>
      <c r="D22" s="137"/>
      <c r="E22" s="137"/>
      <c r="F22" s="144"/>
      <c r="G22" s="145"/>
      <c r="H22" s="145"/>
      <c r="I22" s="145"/>
      <c r="J22" s="145"/>
      <c r="K22" s="145"/>
      <c r="L22" s="145"/>
      <c r="M22" s="101">
        <f t="shared" si="0"/>
        <v>0</v>
      </c>
    </row>
    <row r="23" spans="1:13" ht="123" hidden="1">
      <c r="A23" s="142">
        <v>60103</v>
      </c>
      <c r="B23" s="143" t="s">
        <v>659</v>
      </c>
      <c r="C23" s="138"/>
      <c r="D23" s="137"/>
      <c r="E23" s="137"/>
      <c r="F23" s="144"/>
      <c r="G23" s="145"/>
      <c r="H23" s="145"/>
      <c r="I23" s="145"/>
      <c r="J23" s="145"/>
      <c r="K23" s="145"/>
      <c r="L23" s="145"/>
      <c r="M23" s="101">
        <f t="shared" si="0"/>
        <v>0</v>
      </c>
    </row>
    <row r="24" spans="1:13" ht="61.5" hidden="1">
      <c r="A24" s="142">
        <v>60106</v>
      </c>
      <c r="B24" s="143" t="s">
        <v>660</v>
      </c>
      <c r="C24" s="138"/>
      <c r="D24" s="137"/>
      <c r="E24" s="137"/>
      <c r="F24" s="144"/>
      <c r="G24" s="145"/>
      <c r="H24" s="145"/>
      <c r="I24" s="145"/>
      <c r="J24" s="145"/>
      <c r="K24" s="145"/>
      <c r="L24" s="145"/>
      <c r="M24" s="101">
        <f t="shared" si="0"/>
        <v>0</v>
      </c>
    </row>
    <row r="25" spans="1:13" ht="61.5" hidden="1">
      <c r="A25" s="142">
        <v>60107</v>
      </c>
      <c r="B25" s="143" t="s">
        <v>661</v>
      </c>
      <c r="C25" s="138"/>
      <c r="D25" s="137"/>
      <c r="E25" s="137"/>
      <c r="F25" s="144"/>
      <c r="G25" s="145"/>
      <c r="H25" s="145"/>
      <c r="I25" s="145"/>
      <c r="J25" s="145"/>
      <c r="K25" s="145"/>
      <c r="L25" s="145"/>
      <c r="M25" s="101">
        <f t="shared" si="0"/>
        <v>0</v>
      </c>
    </row>
    <row r="26" spans="1:13" ht="75" customHeight="1" hidden="1">
      <c r="A26" s="142"/>
      <c r="B26" s="143"/>
      <c r="C26" s="138"/>
      <c r="D26" s="137"/>
      <c r="E26" s="137"/>
      <c r="F26" s="144"/>
      <c r="G26" s="145"/>
      <c r="H26" s="145"/>
      <c r="I26" s="145"/>
      <c r="J26" s="145"/>
      <c r="K26" s="145"/>
      <c r="L26" s="145"/>
      <c r="M26" s="101">
        <f t="shared" si="0"/>
        <v>0</v>
      </c>
    </row>
    <row r="27" spans="1:13" ht="51" customHeight="1" hidden="1">
      <c r="A27" s="142"/>
      <c r="B27" s="143"/>
      <c r="C27" s="138"/>
      <c r="D27" s="137"/>
      <c r="E27" s="137"/>
      <c r="F27" s="144"/>
      <c r="G27" s="145"/>
      <c r="H27" s="145"/>
      <c r="I27" s="145"/>
      <c r="J27" s="145"/>
      <c r="K27" s="145"/>
      <c r="L27" s="145"/>
      <c r="M27" s="101">
        <f t="shared" si="0"/>
        <v>0</v>
      </c>
    </row>
    <row r="28" spans="1:13" ht="48" customHeight="1" hidden="1">
      <c r="A28" s="142"/>
      <c r="B28" s="143"/>
      <c r="C28" s="138"/>
      <c r="D28" s="137"/>
      <c r="E28" s="137"/>
      <c r="F28" s="144"/>
      <c r="G28" s="145"/>
      <c r="H28" s="145"/>
      <c r="I28" s="145"/>
      <c r="J28" s="145"/>
      <c r="K28" s="145"/>
      <c r="L28" s="145"/>
      <c r="M28" s="101">
        <f t="shared" si="0"/>
        <v>0</v>
      </c>
    </row>
    <row r="29" spans="1:13" ht="42" customHeight="1" hidden="1">
      <c r="A29" s="142"/>
      <c r="B29" s="143"/>
      <c r="C29" s="138"/>
      <c r="D29" s="137"/>
      <c r="E29" s="137"/>
      <c r="F29" s="144"/>
      <c r="G29" s="145"/>
      <c r="H29" s="145"/>
      <c r="I29" s="145"/>
      <c r="J29" s="145"/>
      <c r="K29" s="145"/>
      <c r="L29" s="145"/>
      <c r="M29" s="101">
        <f t="shared" si="0"/>
        <v>0</v>
      </c>
    </row>
    <row r="30" spans="1:15" s="119" customFormat="1" ht="60" customHeight="1">
      <c r="A30" s="102" t="s">
        <v>662</v>
      </c>
      <c r="B30" s="118" t="s">
        <v>663</v>
      </c>
      <c r="C30" s="101">
        <f>C31+C32+C33+C34+C35+C36+C39+C40+C38+C37</f>
        <v>30418652</v>
      </c>
      <c r="D30" s="101">
        <f>D31+D32+D33+D34+D35+D36+D39+D40+D38+D37</f>
        <v>19865647</v>
      </c>
      <c r="E30" s="101">
        <f>E31+E32+E33+E34+E35+E36+E39+E40+E38+E37</f>
        <v>3093952</v>
      </c>
      <c r="F30" s="101">
        <f>F31+F32+F33+F34+F35+F36+F39+F40+F38+F37</f>
        <v>912800</v>
      </c>
      <c r="G30" s="101">
        <f aca="true" t="shared" si="1" ref="G30:G42">F30-J30</f>
        <v>812800</v>
      </c>
      <c r="H30" s="101">
        <f>H31+H32+H33+H34+H35+H36+H39+H40</f>
        <v>0</v>
      </c>
      <c r="I30" s="101">
        <f>I31+I32+I33+I34+I35+I36+I39+I40+I38+I37</f>
        <v>0</v>
      </c>
      <c r="J30" s="101">
        <f>J31+J32+J33+J34+J35+J36+J39+J40+J38+J37</f>
        <v>100000</v>
      </c>
      <c r="K30" s="101">
        <f>K31+K32+K33+K34+K35+K36+K39+K40+K38+K37</f>
        <v>100000</v>
      </c>
      <c r="L30" s="101">
        <f>L31+L32+L33+L34+L35+L36+L39+L40+L38+L37</f>
        <v>100000</v>
      </c>
      <c r="M30" s="101">
        <f t="shared" si="0"/>
        <v>31331452</v>
      </c>
      <c r="O30" s="120"/>
    </row>
    <row r="31" spans="1:15" s="156" customFormat="1" ht="57.75" customHeight="1">
      <c r="A31" s="153" t="s">
        <v>664</v>
      </c>
      <c r="B31" s="154" t="s">
        <v>665</v>
      </c>
      <c r="C31" s="155">
        <v>26320176</v>
      </c>
      <c r="D31" s="155">
        <v>17883640</v>
      </c>
      <c r="E31" s="155">
        <v>2937253</v>
      </c>
      <c r="F31" s="155">
        <v>857000</v>
      </c>
      <c r="G31" s="155">
        <f t="shared" si="1"/>
        <v>767000</v>
      </c>
      <c r="H31" s="155"/>
      <c r="I31" s="155"/>
      <c r="J31" s="155">
        <v>90000</v>
      </c>
      <c r="K31" s="155">
        <v>90000</v>
      </c>
      <c r="L31" s="155">
        <v>90000</v>
      </c>
      <c r="M31" s="148">
        <f t="shared" si="0"/>
        <v>27177176</v>
      </c>
      <c r="O31" s="157"/>
    </row>
    <row r="32" spans="1:15" s="159" customFormat="1" ht="75" customHeight="1">
      <c r="A32" s="153" t="s">
        <v>666</v>
      </c>
      <c r="B32" s="154" t="s">
        <v>667</v>
      </c>
      <c r="C32" s="155">
        <v>1092000</v>
      </c>
      <c r="D32" s="158"/>
      <c r="E32" s="158"/>
      <c r="F32" s="155"/>
      <c r="G32" s="155">
        <f t="shared" si="1"/>
        <v>0</v>
      </c>
      <c r="H32" s="158"/>
      <c r="I32" s="158"/>
      <c r="J32" s="158"/>
      <c r="K32" s="158"/>
      <c r="L32" s="158"/>
      <c r="M32" s="148">
        <f t="shared" si="0"/>
        <v>1092000</v>
      </c>
      <c r="O32" s="160"/>
    </row>
    <row r="33" spans="1:15" s="159" customFormat="1" ht="102.75" customHeight="1">
      <c r="A33" s="153" t="s">
        <v>668</v>
      </c>
      <c r="B33" s="154" t="s">
        <v>669</v>
      </c>
      <c r="C33" s="155">
        <v>1784100</v>
      </c>
      <c r="D33" s="155">
        <v>1193900</v>
      </c>
      <c r="E33" s="155">
        <v>90400</v>
      </c>
      <c r="F33" s="155">
        <v>45800</v>
      </c>
      <c r="G33" s="155">
        <f t="shared" si="1"/>
        <v>45800</v>
      </c>
      <c r="H33" s="158"/>
      <c r="I33" s="158"/>
      <c r="J33" s="155"/>
      <c r="K33" s="155"/>
      <c r="L33" s="155"/>
      <c r="M33" s="148">
        <f t="shared" si="0"/>
        <v>1829900</v>
      </c>
      <c r="O33" s="160"/>
    </row>
    <row r="34" spans="1:15" s="159" customFormat="1" ht="71.25" customHeight="1">
      <c r="A34" s="153" t="s">
        <v>670</v>
      </c>
      <c r="B34" s="344" t="s">
        <v>671</v>
      </c>
      <c r="C34" s="155">
        <v>525049</v>
      </c>
      <c r="D34" s="155">
        <v>329300</v>
      </c>
      <c r="E34" s="155">
        <v>42649</v>
      </c>
      <c r="F34" s="155"/>
      <c r="G34" s="155">
        <f t="shared" si="1"/>
        <v>0</v>
      </c>
      <c r="H34" s="158"/>
      <c r="I34" s="158"/>
      <c r="J34" s="490"/>
      <c r="K34" s="490"/>
      <c r="L34" s="490"/>
      <c r="M34" s="148">
        <f t="shared" si="0"/>
        <v>525049</v>
      </c>
      <c r="O34" s="160"/>
    </row>
    <row r="35" spans="1:15" s="159" customFormat="1" ht="114.75" customHeight="1">
      <c r="A35" s="153" t="s">
        <v>672</v>
      </c>
      <c r="B35" s="154" t="s">
        <v>673</v>
      </c>
      <c r="C35" s="155">
        <v>567680</v>
      </c>
      <c r="D35" s="155">
        <v>380800</v>
      </c>
      <c r="E35" s="155">
        <v>23650</v>
      </c>
      <c r="F35" s="155">
        <v>10000</v>
      </c>
      <c r="G35" s="155">
        <f t="shared" si="1"/>
        <v>0</v>
      </c>
      <c r="H35" s="158"/>
      <c r="I35" s="158"/>
      <c r="J35" s="158">
        <v>10000</v>
      </c>
      <c r="K35" s="158">
        <v>10000</v>
      </c>
      <c r="L35" s="490">
        <v>10000</v>
      </c>
      <c r="M35" s="148">
        <f t="shared" si="0"/>
        <v>577680</v>
      </c>
      <c r="O35" s="160"/>
    </row>
    <row r="36" spans="1:15" s="159" customFormat="1" ht="24" customHeight="1" hidden="1">
      <c r="A36" s="153" t="s">
        <v>674</v>
      </c>
      <c r="B36" s="154" t="s">
        <v>675</v>
      </c>
      <c r="C36" s="155"/>
      <c r="D36" s="158"/>
      <c r="E36" s="158"/>
      <c r="F36" s="155"/>
      <c r="G36" s="155">
        <f t="shared" si="1"/>
        <v>0</v>
      </c>
      <c r="H36" s="158"/>
      <c r="I36" s="158"/>
      <c r="J36" s="158"/>
      <c r="K36" s="158"/>
      <c r="L36" s="158"/>
      <c r="M36" s="148">
        <f t="shared" si="0"/>
        <v>0</v>
      </c>
      <c r="O36" s="160"/>
    </row>
    <row r="37" spans="1:15" s="159" customFormat="1" ht="69" customHeight="1">
      <c r="A37" s="153" t="s">
        <v>676</v>
      </c>
      <c r="B37" s="154" t="s">
        <v>677</v>
      </c>
      <c r="C37" s="155">
        <v>51950</v>
      </c>
      <c r="D37" s="155">
        <v>37300</v>
      </c>
      <c r="E37" s="158"/>
      <c r="F37" s="155"/>
      <c r="G37" s="155">
        <f t="shared" si="1"/>
        <v>0</v>
      </c>
      <c r="H37" s="158"/>
      <c r="I37" s="158"/>
      <c r="J37" s="158"/>
      <c r="K37" s="158"/>
      <c r="L37" s="158"/>
      <c r="M37" s="148">
        <f t="shared" si="0"/>
        <v>51950</v>
      </c>
      <c r="O37" s="160"/>
    </row>
    <row r="38" spans="1:15" s="159" customFormat="1" ht="60" customHeight="1">
      <c r="A38" s="153" t="s">
        <v>678</v>
      </c>
      <c r="B38" s="147" t="s">
        <v>679</v>
      </c>
      <c r="C38" s="137">
        <v>55977</v>
      </c>
      <c r="D38" s="155">
        <v>40707</v>
      </c>
      <c r="E38" s="158"/>
      <c r="F38" s="155"/>
      <c r="G38" s="155">
        <f t="shared" si="1"/>
        <v>0</v>
      </c>
      <c r="H38" s="158"/>
      <c r="I38" s="158"/>
      <c r="J38" s="158"/>
      <c r="K38" s="158"/>
      <c r="L38" s="158"/>
      <c r="M38" s="148">
        <f t="shared" si="0"/>
        <v>55977</v>
      </c>
      <c r="O38" s="160"/>
    </row>
    <row r="39" spans="1:15" s="159" customFormat="1" ht="55.5" customHeight="1" hidden="1">
      <c r="A39" s="153" t="s">
        <v>674</v>
      </c>
      <c r="B39" s="147" t="s">
        <v>675</v>
      </c>
      <c r="C39" s="137"/>
      <c r="D39" s="158"/>
      <c r="E39" s="158"/>
      <c r="F39" s="155"/>
      <c r="G39" s="155">
        <f t="shared" si="1"/>
        <v>0</v>
      </c>
      <c r="H39" s="158"/>
      <c r="I39" s="158"/>
      <c r="J39" s="158"/>
      <c r="K39" s="158"/>
      <c r="L39" s="158"/>
      <c r="M39" s="148">
        <f t="shared" si="0"/>
        <v>0</v>
      </c>
      <c r="O39" s="160"/>
    </row>
    <row r="40" spans="1:15" s="159" customFormat="1" ht="135" customHeight="1">
      <c r="A40" s="153" t="s">
        <v>680</v>
      </c>
      <c r="B40" s="154" t="s">
        <v>681</v>
      </c>
      <c r="C40" s="155">
        <v>21720</v>
      </c>
      <c r="D40" s="158"/>
      <c r="E40" s="158"/>
      <c r="F40" s="155"/>
      <c r="G40" s="155">
        <f t="shared" si="1"/>
        <v>0</v>
      </c>
      <c r="H40" s="158"/>
      <c r="I40" s="158"/>
      <c r="J40" s="158"/>
      <c r="K40" s="158"/>
      <c r="L40" s="158"/>
      <c r="M40" s="148">
        <f t="shared" si="0"/>
        <v>21720</v>
      </c>
      <c r="O40" s="160"/>
    </row>
    <row r="41" spans="1:15" s="119" customFormat="1" ht="69" customHeight="1">
      <c r="A41" s="102" t="s">
        <v>682</v>
      </c>
      <c r="B41" s="115" t="s">
        <v>683</v>
      </c>
      <c r="C41" s="101">
        <f>C42+C43+C44+C45+C46+C47</f>
        <v>16462232</v>
      </c>
      <c r="D41" s="101">
        <f>D42+D43+D44+D45+D46+D47</f>
        <v>7270000</v>
      </c>
      <c r="E41" s="101">
        <f>E42+E43+E44+E45+E46+E47</f>
        <v>1616175</v>
      </c>
      <c r="F41" s="101">
        <f>F42+F43+F44+F45+F46+F47</f>
        <v>315500</v>
      </c>
      <c r="G41" s="101">
        <f t="shared" si="1"/>
        <v>183500</v>
      </c>
      <c r="H41" s="101">
        <f>H42+H43+H44+H45+H46+H47</f>
        <v>26000</v>
      </c>
      <c r="I41" s="101">
        <f>I42+I43+I44+I45+I46+I47</f>
        <v>0</v>
      </c>
      <c r="J41" s="101">
        <f>J42+J43+J44+J45+J46+J47</f>
        <v>132000</v>
      </c>
      <c r="K41" s="101">
        <f>K42+K43+K44+K45+K46+K47</f>
        <v>0</v>
      </c>
      <c r="L41" s="101">
        <f>L42+L43+L44+L45+L46+L47</f>
        <v>0</v>
      </c>
      <c r="M41" s="101">
        <f>C41+F41</f>
        <v>16777732</v>
      </c>
      <c r="O41" s="120"/>
    </row>
    <row r="42" spans="1:15" ht="60.75" customHeight="1">
      <c r="A42" s="153" t="s">
        <v>684</v>
      </c>
      <c r="B42" s="161" t="s">
        <v>685</v>
      </c>
      <c r="C42" s="137">
        <v>12366175</v>
      </c>
      <c r="D42" s="137">
        <v>7270000</v>
      </c>
      <c r="E42" s="137">
        <v>1616175</v>
      </c>
      <c r="F42" s="137">
        <v>262500</v>
      </c>
      <c r="G42" s="137">
        <f t="shared" si="1"/>
        <v>130500</v>
      </c>
      <c r="H42" s="137">
        <v>26000</v>
      </c>
      <c r="I42" s="137"/>
      <c r="J42" s="137">
        <v>132000</v>
      </c>
      <c r="K42" s="137"/>
      <c r="L42" s="137"/>
      <c r="M42" s="148">
        <f t="shared" si="0"/>
        <v>12628675</v>
      </c>
      <c r="O42" s="162"/>
    </row>
    <row r="43" spans="1:15" ht="126.75" customHeight="1">
      <c r="A43" s="153" t="s">
        <v>395</v>
      </c>
      <c r="B43" s="722" t="s">
        <v>396</v>
      </c>
      <c r="C43" s="163">
        <v>3844057</v>
      </c>
      <c r="D43" s="163"/>
      <c r="E43" s="163"/>
      <c r="F43" s="163">
        <v>53000</v>
      </c>
      <c r="G43" s="163">
        <f>F43-J43</f>
        <v>53000</v>
      </c>
      <c r="H43" s="163"/>
      <c r="I43" s="163"/>
      <c r="J43" s="163"/>
      <c r="K43" s="163"/>
      <c r="L43" s="163"/>
      <c r="M43" s="164">
        <f t="shared" si="0"/>
        <v>3897057</v>
      </c>
      <c r="O43" s="162"/>
    </row>
    <row r="44" spans="1:15" ht="69.75" customHeight="1" hidden="1">
      <c r="A44" s="153"/>
      <c r="B44" s="161"/>
      <c r="C44" s="163"/>
      <c r="D44" s="163"/>
      <c r="E44" s="163"/>
      <c r="F44" s="163"/>
      <c r="G44" s="163"/>
      <c r="H44" s="163"/>
      <c r="I44" s="163"/>
      <c r="J44" s="163"/>
      <c r="K44" s="163"/>
      <c r="L44" s="163"/>
      <c r="M44" s="164">
        <f t="shared" si="0"/>
        <v>0</v>
      </c>
      <c r="O44" s="162"/>
    </row>
    <row r="45" spans="1:15" s="113" customFormat="1" ht="66.75" customHeight="1" hidden="1">
      <c r="A45" s="153" t="s">
        <v>686</v>
      </c>
      <c r="B45" s="161" t="s">
        <v>687</v>
      </c>
      <c r="C45" s="163"/>
      <c r="D45" s="150"/>
      <c r="E45" s="150"/>
      <c r="F45" s="163"/>
      <c r="G45" s="163">
        <f>F45-J45</f>
        <v>0</v>
      </c>
      <c r="H45" s="150"/>
      <c r="I45" s="150"/>
      <c r="J45" s="150"/>
      <c r="K45" s="150"/>
      <c r="L45" s="150"/>
      <c r="M45" s="164">
        <f t="shared" si="0"/>
        <v>0</v>
      </c>
      <c r="O45" s="123"/>
    </row>
    <row r="46" spans="1:15" s="113" customFormat="1" ht="66.75" customHeight="1" hidden="1">
      <c r="A46" s="153" t="s">
        <v>688</v>
      </c>
      <c r="B46" s="147" t="s">
        <v>689</v>
      </c>
      <c r="C46" s="163"/>
      <c r="D46" s="163"/>
      <c r="E46" s="150"/>
      <c r="F46" s="163"/>
      <c r="G46" s="163"/>
      <c r="H46" s="150"/>
      <c r="I46" s="150"/>
      <c r="J46" s="150"/>
      <c r="K46" s="150"/>
      <c r="L46" s="150"/>
      <c r="M46" s="164">
        <f t="shared" si="0"/>
        <v>0</v>
      </c>
      <c r="O46" s="123"/>
    </row>
    <row r="47" spans="1:15" s="113" customFormat="1" ht="123.75" customHeight="1">
      <c r="A47" s="153" t="s">
        <v>690</v>
      </c>
      <c r="B47" s="147" t="s">
        <v>691</v>
      </c>
      <c r="C47" s="163">
        <v>252000</v>
      </c>
      <c r="D47" s="150"/>
      <c r="E47" s="150"/>
      <c r="F47" s="163"/>
      <c r="G47" s="163">
        <f>F47-J47</f>
        <v>0</v>
      </c>
      <c r="H47" s="150"/>
      <c r="I47" s="150"/>
      <c r="J47" s="150"/>
      <c r="K47" s="150"/>
      <c r="L47" s="150"/>
      <c r="M47" s="164">
        <f t="shared" si="0"/>
        <v>252000</v>
      </c>
      <c r="O47" s="123"/>
    </row>
    <row r="48" spans="1:13" s="119" customFormat="1" ht="82.5" customHeight="1">
      <c r="A48" s="102" t="s">
        <v>692</v>
      </c>
      <c r="B48" s="121" t="s">
        <v>693</v>
      </c>
      <c r="C48" s="101">
        <f>C49+C65+C77+C78+C79+C85+C103+C111+C112+C75+C76</f>
        <v>35703036</v>
      </c>
      <c r="D48" s="101">
        <f>D49+D65+D75+D77+D79+D85+D103+D112+D113</f>
        <v>2131745</v>
      </c>
      <c r="E48" s="101">
        <f>E49+E65+E75+E77+E79+E85+E103+E112+E113</f>
        <v>117403</v>
      </c>
      <c r="F48" s="101">
        <f>F49+F65+F75+F77+F79+F85+F103+F112+F78+F76+F111</f>
        <v>78000</v>
      </c>
      <c r="G48" s="101">
        <f>F48-J48</f>
        <v>65000</v>
      </c>
      <c r="H48" s="101">
        <f>H49+H65+H75+H77+H79+H85+H103+H112+H113</f>
        <v>22000</v>
      </c>
      <c r="I48" s="101">
        <f>I49+I65+I75+I77+I79+I85+I103+I112+I113</f>
        <v>0</v>
      </c>
      <c r="J48" s="101">
        <f>J49+J65+J75+J77+J79+J85+J103+J112+J78+J76+J111</f>
        <v>13000</v>
      </c>
      <c r="K48" s="101">
        <f>K49+K65+K75+K77+K79+K85+K103+K112+K78+K76+K111</f>
        <v>10000</v>
      </c>
      <c r="L48" s="101">
        <f>L49+L65+L75+L77+L79+L85+L103+L112+L78+L76+L111</f>
        <v>10000</v>
      </c>
      <c r="M48" s="101">
        <f>C48+F48</f>
        <v>35781036</v>
      </c>
    </row>
    <row r="49" spans="1:13" s="113" customFormat="1" ht="80.25" customHeight="1">
      <c r="A49" s="952" t="s">
        <v>694</v>
      </c>
      <c r="B49" s="953"/>
      <c r="C49" s="138">
        <f>C50+C51+C52+C53+C54+C55+C56+C57+C58+C59+C60+C61+C62+C63+C64</f>
        <v>3545300</v>
      </c>
      <c r="D49" s="138"/>
      <c r="E49" s="138"/>
      <c r="F49" s="138">
        <f>F50+F51+F52+F53+F54+F55+F56+F57+F58+F59+F60+F61+F62+F63+F64</f>
        <v>10000</v>
      </c>
      <c r="G49" s="138">
        <f>G51+G52+G50+G53+G54+G55+G56+G57+G58+G59+G60+G61+G62+G63+G64</f>
        <v>0</v>
      </c>
      <c r="H49" s="138"/>
      <c r="I49" s="138"/>
      <c r="J49" s="138">
        <f>J50+J51+J52+J53+J54+J55+J56+J57+J58+J59+J60+J61+J62+J63+J64</f>
        <v>10000</v>
      </c>
      <c r="K49" s="138">
        <f>K50+K51+K52+K53+K54+K55+K56+K57+K58+K59+K60+K61+K62+K63+K64</f>
        <v>10000</v>
      </c>
      <c r="L49" s="138">
        <f>L50+L51+L52+L53+L54+L55+L56+L57+L58+L59+L60+L61+L62+L63+L64</f>
        <v>10000</v>
      </c>
      <c r="M49" s="148">
        <f t="shared" si="0"/>
        <v>3555300</v>
      </c>
    </row>
    <row r="50" spans="1:13" ht="357.75" customHeight="1">
      <c r="A50" s="153" t="s">
        <v>695</v>
      </c>
      <c r="B50" s="348" t="s">
        <v>696</v>
      </c>
      <c r="C50" s="137">
        <v>1647000</v>
      </c>
      <c r="D50" s="137"/>
      <c r="E50" s="137"/>
      <c r="F50" s="138"/>
      <c r="G50" s="137">
        <f aca="true" t="shared" si="2" ref="G50:G63">F50-J50</f>
        <v>0</v>
      </c>
      <c r="H50" s="137"/>
      <c r="I50" s="137"/>
      <c r="J50" s="137"/>
      <c r="K50" s="137"/>
      <c r="L50" s="137"/>
      <c r="M50" s="148">
        <f t="shared" si="0"/>
        <v>1647000</v>
      </c>
    </row>
    <row r="51" spans="1:13" ht="363.75" customHeight="1">
      <c r="A51" s="153" t="s">
        <v>697</v>
      </c>
      <c r="B51" s="348" t="s">
        <v>699</v>
      </c>
      <c r="C51" s="137">
        <v>610000</v>
      </c>
      <c r="D51" s="137"/>
      <c r="E51" s="137"/>
      <c r="F51" s="138"/>
      <c r="G51" s="137">
        <f t="shared" si="2"/>
        <v>0</v>
      </c>
      <c r="H51" s="137"/>
      <c r="I51" s="137"/>
      <c r="J51" s="137"/>
      <c r="K51" s="137"/>
      <c r="L51" s="137"/>
      <c r="M51" s="148">
        <f t="shared" si="0"/>
        <v>610000</v>
      </c>
    </row>
    <row r="52" spans="1:13" ht="308.25" customHeight="1">
      <c r="A52" s="153" t="s">
        <v>700</v>
      </c>
      <c r="B52" s="348" t="s">
        <v>701</v>
      </c>
      <c r="C52" s="137">
        <v>17300</v>
      </c>
      <c r="D52" s="137"/>
      <c r="E52" s="137"/>
      <c r="F52" s="137">
        <v>10000</v>
      </c>
      <c r="G52" s="137">
        <f t="shared" si="2"/>
        <v>0</v>
      </c>
      <c r="H52" s="137"/>
      <c r="I52" s="137"/>
      <c r="J52" s="137">
        <v>10000</v>
      </c>
      <c r="K52" s="137">
        <v>10000</v>
      </c>
      <c r="L52" s="137">
        <v>10000</v>
      </c>
      <c r="M52" s="148">
        <f t="shared" si="0"/>
        <v>27300</v>
      </c>
    </row>
    <row r="53" spans="1:13" ht="374.25" customHeight="1">
      <c r="A53" s="153" t="s">
        <v>702</v>
      </c>
      <c r="B53" s="345" t="s">
        <v>22</v>
      </c>
      <c r="C53" s="137">
        <v>236000</v>
      </c>
      <c r="D53" s="137"/>
      <c r="E53" s="137" t="s">
        <v>23</v>
      </c>
      <c r="F53" s="138"/>
      <c r="G53" s="137">
        <f t="shared" si="2"/>
        <v>0</v>
      </c>
      <c r="H53" s="137"/>
      <c r="I53" s="137"/>
      <c r="J53" s="137"/>
      <c r="K53" s="137"/>
      <c r="L53" s="137"/>
      <c r="M53" s="148">
        <f t="shared" si="0"/>
        <v>236000</v>
      </c>
    </row>
    <row r="54" spans="1:13" ht="409.5" customHeight="1">
      <c r="A54" s="153" t="s">
        <v>24</v>
      </c>
      <c r="B54" s="345" t="s">
        <v>31</v>
      </c>
      <c r="C54" s="137">
        <v>5050</v>
      </c>
      <c r="D54" s="137"/>
      <c r="E54" s="137"/>
      <c r="F54" s="138"/>
      <c r="G54" s="137">
        <f t="shared" si="2"/>
        <v>0</v>
      </c>
      <c r="H54" s="137"/>
      <c r="I54" s="137"/>
      <c r="J54" s="137"/>
      <c r="K54" s="137"/>
      <c r="L54" s="137"/>
      <c r="M54" s="148">
        <f t="shared" si="0"/>
        <v>5050</v>
      </c>
    </row>
    <row r="55" spans="1:13" ht="2.25" customHeight="1" hidden="1">
      <c r="A55" s="153" t="s">
        <v>25</v>
      </c>
      <c r="B55" s="143" t="s">
        <v>26</v>
      </c>
      <c r="C55" s="138"/>
      <c r="D55" s="137"/>
      <c r="E55" s="137"/>
      <c r="F55" s="138"/>
      <c r="G55" s="137">
        <f t="shared" si="2"/>
        <v>0</v>
      </c>
      <c r="H55" s="137"/>
      <c r="I55" s="137"/>
      <c r="J55" s="137"/>
      <c r="K55" s="137"/>
      <c r="L55" s="137"/>
      <c r="M55" s="148">
        <f t="shared" si="0"/>
        <v>0</v>
      </c>
    </row>
    <row r="56" spans="1:13" ht="240.75" customHeight="1">
      <c r="A56" s="153" t="s">
        <v>27</v>
      </c>
      <c r="B56" s="349" t="s">
        <v>28</v>
      </c>
      <c r="C56" s="137">
        <v>108000</v>
      </c>
      <c r="D56" s="137"/>
      <c r="E56" s="137"/>
      <c r="F56" s="138"/>
      <c r="G56" s="137">
        <f t="shared" si="2"/>
        <v>0</v>
      </c>
      <c r="H56" s="137"/>
      <c r="I56" s="137"/>
      <c r="J56" s="137"/>
      <c r="K56" s="137"/>
      <c r="L56" s="137"/>
      <c r="M56" s="148">
        <f t="shared" si="0"/>
        <v>108000</v>
      </c>
    </row>
    <row r="57" spans="1:13" ht="263.25" customHeight="1">
      <c r="A57" s="153" t="s">
        <v>29</v>
      </c>
      <c r="B57" s="349" t="s">
        <v>32</v>
      </c>
      <c r="C57" s="137">
        <v>183000</v>
      </c>
      <c r="D57" s="137"/>
      <c r="E57" s="137"/>
      <c r="F57" s="138"/>
      <c r="G57" s="137">
        <f t="shared" si="2"/>
        <v>0</v>
      </c>
      <c r="H57" s="137"/>
      <c r="I57" s="137"/>
      <c r="J57" s="137"/>
      <c r="K57" s="137"/>
      <c r="L57" s="137"/>
      <c r="M57" s="148">
        <f t="shared" si="0"/>
        <v>183000</v>
      </c>
    </row>
    <row r="58" spans="1:13" ht="239.25" customHeight="1">
      <c r="A58" s="153" t="s">
        <v>33</v>
      </c>
      <c r="B58" s="349" t="s">
        <v>34</v>
      </c>
      <c r="C58" s="137">
        <v>1200</v>
      </c>
      <c r="D58" s="137"/>
      <c r="E58" s="137"/>
      <c r="F58" s="138"/>
      <c r="G58" s="137">
        <f t="shared" si="2"/>
        <v>0</v>
      </c>
      <c r="H58" s="137"/>
      <c r="I58" s="137"/>
      <c r="J58" s="137"/>
      <c r="K58" s="137"/>
      <c r="L58" s="137"/>
      <c r="M58" s="148">
        <f t="shared" si="0"/>
        <v>1200</v>
      </c>
    </row>
    <row r="59" spans="1:13" ht="304.5" customHeight="1">
      <c r="A59" s="153" t="s">
        <v>35</v>
      </c>
      <c r="B59" s="349" t="s">
        <v>43</v>
      </c>
      <c r="C59" s="137">
        <v>127000</v>
      </c>
      <c r="D59" s="137"/>
      <c r="E59" s="137"/>
      <c r="F59" s="138"/>
      <c r="G59" s="137">
        <f t="shared" si="2"/>
        <v>0</v>
      </c>
      <c r="H59" s="137"/>
      <c r="I59" s="137"/>
      <c r="J59" s="137"/>
      <c r="K59" s="137"/>
      <c r="L59" s="137"/>
      <c r="M59" s="148">
        <f t="shared" si="0"/>
        <v>127000</v>
      </c>
    </row>
    <row r="60" spans="1:13" ht="312" customHeight="1">
      <c r="A60" s="153" t="s">
        <v>44</v>
      </c>
      <c r="B60" s="349" t="s">
        <v>49</v>
      </c>
      <c r="C60" s="137">
        <v>162500</v>
      </c>
      <c r="D60" s="137"/>
      <c r="E60" s="137"/>
      <c r="F60" s="138"/>
      <c r="G60" s="137">
        <f t="shared" si="2"/>
        <v>0</v>
      </c>
      <c r="H60" s="137"/>
      <c r="I60" s="137"/>
      <c r="J60" s="137"/>
      <c r="K60" s="137"/>
      <c r="L60" s="137"/>
      <c r="M60" s="148">
        <f t="shared" si="0"/>
        <v>162500</v>
      </c>
    </row>
    <row r="61" spans="1:13" ht="254.25" customHeight="1">
      <c r="A61" s="153" t="s">
        <v>50</v>
      </c>
      <c r="B61" s="350" t="s">
        <v>56</v>
      </c>
      <c r="C61" s="165">
        <v>37500</v>
      </c>
      <c r="D61" s="137"/>
      <c r="E61" s="137"/>
      <c r="F61" s="138"/>
      <c r="G61" s="137">
        <f t="shared" si="2"/>
        <v>0</v>
      </c>
      <c r="H61" s="137"/>
      <c r="I61" s="137"/>
      <c r="J61" s="137"/>
      <c r="K61" s="137"/>
      <c r="L61" s="137"/>
      <c r="M61" s="148">
        <f t="shared" si="0"/>
        <v>37500</v>
      </c>
    </row>
    <row r="62" spans="1:13" ht="57" customHeight="1">
      <c r="A62" s="153" t="s">
        <v>57</v>
      </c>
      <c r="B62" s="346" t="s">
        <v>58</v>
      </c>
      <c r="C62" s="166">
        <v>167800</v>
      </c>
      <c r="D62" s="137"/>
      <c r="E62" s="137"/>
      <c r="F62" s="138"/>
      <c r="G62" s="137">
        <f t="shared" si="2"/>
        <v>0</v>
      </c>
      <c r="H62" s="137"/>
      <c r="I62" s="137"/>
      <c r="J62" s="137"/>
      <c r="K62" s="137"/>
      <c r="L62" s="137"/>
      <c r="M62" s="148">
        <f t="shared" si="0"/>
        <v>167800</v>
      </c>
    </row>
    <row r="63" spans="1:13" ht="114" customHeight="1">
      <c r="A63" s="153" t="s">
        <v>59</v>
      </c>
      <c r="B63" s="154" t="s">
        <v>60</v>
      </c>
      <c r="C63" s="165">
        <v>150000</v>
      </c>
      <c r="D63" s="137"/>
      <c r="E63" s="137"/>
      <c r="F63" s="150"/>
      <c r="G63" s="163">
        <f t="shared" si="2"/>
        <v>0</v>
      </c>
      <c r="H63" s="137"/>
      <c r="I63" s="137"/>
      <c r="J63" s="137"/>
      <c r="K63" s="137"/>
      <c r="L63" s="137"/>
      <c r="M63" s="148">
        <f t="shared" si="0"/>
        <v>150000</v>
      </c>
    </row>
    <row r="64" spans="1:13" ht="72" customHeight="1">
      <c r="A64" s="153" t="s">
        <v>61</v>
      </c>
      <c r="B64" s="154" t="s">
        <v>62</v>
      </c>
      <c r="C64" s="165">
        <v>92950</v>
      </c>
      <c r="D64" s="137"/>
      <c r="E64" s="137"/>
      <c r="F64" s="138"/>
      <c r="G64" s="137"/>
      <c r="H64" s="137"/>
      <c r="I64" s="137"/>
      <c r="J64" s="137"/>
      <c r="K64" s="137"/>
      <c r="L64" s="137"/>
      <c r="M64" s="148">
        <f t="shared" si="0"/>
        <v>92950</v>
      </c>
    </row>
    <row r="65" spans="1:13" s="113" customFormat="1" ht="83.25" customHeight="1">
      <c r="A65" s="952" t="s">
        <v>63</v>
      </c>
      <c r="B65" s="960"/>
      <c r="C65" s="138">
        <f>C66+C67+C68+C69+C70+C71+C74+C73+C113+C72</f>
        <v>27227000</v>
      </c>
      <c r="D65" s="138">
        <f aca="true" t="shared" si="3" ref="D65:J65">D66+D67+D68+D69+D70+D71+D74</f>
        <v>0</v>
      </c>
      <c r="E65" s="138">
        <f t="shared" si="3"/>
        <v>0</v>
      </c>
      <c r="F65" s="138">
        <f t="shared" si="3"/>
        <v>0</v>
      </c>
      <c r="G65" s="138">
        <f t="shared" si="3"/>
        <v>0</v>
      </c>
      <c r="H65" s="138">
        <f t="shared" si="3"/>
        <v>0</v>
      </c>
      <c r="I65" s="138">
        <f t="shared" si="3"/>
        <v>0</v>
      </c>
      <c r="J65" s="138">
        <f t="shared" si="3"/>
        <v>0</v>
      </c>
      <c r="K65" s="138"/>
      <c r="L65" s="138"/>
      <c r="M65" s="148">
        <f t="shared" si="0"/>
        <v>27227000</v>
      </c>
    </row>
    <row r="66" spans="1:13" ht="58.5" customHeight="1">
      <c r="A66" s="146" t="s">
        <v>64</v>
      </c>
      <c r="B66" s="143" t="s">
        <v>65</v>
      </c>
      <c r="C66" s="137">
        <v>180000</v>
      </c>
      <c r="D66" s="137"/>
      <c r="E66" s="137"/>
      <c r="F66" s="138"/>
      <c r="G66" s="137">
        <f aca="true" t="shared" si="4" ref="G66:G71">F66-J66</f>
        <v>0</v>
      </c>
      <c r="H66" s="137"/>
      <c r="I66" s="137"/>
      <c r="J66" s="137"/>
      <c r="K66" s="137"/>
      <c r="L66" s="137"/>
      <c r="M66" s="148">
        <f t="shared" si="0"/>
        <v>180000</v>
      </c>
    </row>
    <row r="67" spans="1:13" ht="117" customHeight="1">
      <c r="A67" s="146" t="s">
        <v>66</v>
      </c>
      <c r="B67" s="143" t="s">
        <v>67</v>
      </c>
      <c r="C67" s="137">
        <v>4000000</v>
      </c>
      <c r="D67" s="167"/>
      <c r="E67" s="167"/>
      <c r="F67" s="111"/>
      <c r="G67" s="137">
        <f t="shared" si="4"/>
        <v>0</v>
      </c>
      <c r="H67" s="167"/>
      <c r="I67" s="167"/>
      <c r="J67" s="167"/>
      <c r="K67" s="167"/>
      <c r="L67" s="167"/>
      <c r="M67" s="148">
        <f t="shared" si="0"/>
        <v>4000000</v>
      </c>
    </row>
    <row r="68" spans="1:13" ht="71.25" customHeight="1">
      <c r="A68" s="146" t="s">
        <v>68</v>
      </c>
      <c r="B68" s="143" t="s">
        <v>69</v>
      </c>
      <c r="C68" s="137">
        <v>10120000</v>
      </c>
      <c r="D68" s="137"/>
      <c r="E68" s="137"/>
      <c r="F68" s="138"/>
      <c r="G68" s="137">
        <f t="shared" si="4"/>
        <v>0</v>
      </c>
      <c r="H68" s="137"/>
      <c r="I68" s="137"/>
      <c r="J68" s="137"/>
      <c r="K68" s="137"/>
      <c r="L68" s="137"/>
      <c r="M68" s="148">
        <f t="shared" si="0"/>
        <v>10120000</v>
      </c>
    </row>
    <row r="69" spans="1:13" ht="113.25" customHeight="1">
      <c r="A69" s="146" t="s">
        <v>70</v>
      </c>
      <c r="B69" s="143" t="s">
        <v>71</v>
      </c>
      <c r="C69" s="137">
        <v>950000</v>
      </c>
      <c r="D69" s="137"/>
      <c r="E69" s="137"/>
      <c r="F69" s="138"/>
      <c r="G69" s="137">
        <f t="shared" si="4"/>
        <v>0</v>
      </c>
      <c r="H69" s="137"/>
      <c r="I69" s="137"/>
      <c r="J69" s="137"/>
      <c r="K69" s="137"/>
      <c r="L69" s="137"/>
      <c r="M69" s="148">
        <f t="shared" si="0"/>
        <v>950000</v>
      </c>
    </row>
    <row r="70" spans="1:13" ht="69" customHeight="1">
      <c r="A70" s="146" t="s">
        <v>72</v>
      </c>
      <c r="B70" s="143" t="s">
        <v>73</v>
      </c>
      <c r="C70" s="137">
        <v>2706000</v>
      </c>
      <c r="D70" s="137"/>
      <c r="E70" s="137"/>
      <c r="F70" s="138"/>
      <c r="G70" s="137">
        <f t="shared" si="4"/>
        <v>0</v>
      </c>
      <c r="H70" s="137"/>
      <c r="I70" s="137"/>
      <c r="J70" s="137"/>
      <c r="K70" s="137"/>
      <c r="L70" s="137"/>
      <c r="M70" s="148">
        <f t="shared" si="0"/>
        <v>2706000</v>
      </c>
    </row>
    <row r="71" spans="1:13" ht="69" customHeight="1">
      <c r="A71" s="146" t="s">
        <v>74</v>
      </c>
      <c r="B71" s="168" t="s">
        <v>75</v>
      </c>
      <c r="C71" s="137">
        <v>158000</v>
      </c>
      <c r="D71" s="137"/>
      <c r="E71" s="137"/>
      <c r="F71" s="138"/>
      <c r="G71" s="137">
        <f t="shared" si="4"/>
        <v>0</v>
      </c>
      <c r="H71" s="137"/>
      <c r="I71" s="137"/>
      <c r="J71" s="137"/>
      <c r="K71" s="137"/>
      <c r="L71" s="137"/>
      <c r="M71" s="148">
        <f t="shared" si="0"/>
        <v>158000</v>
      </c>
    </row>
    <row r="72" spans="1:13" ht="72" customHeight="1">
      <c r="A72" s="146" t="s">
        <v>76</v>
      </c>
      <c r="B72" s="168" t="s">
        <v>77</v>
      </c>
      <c r="C72" s="137"/>
      <c r="D72" s="137"/>
      <c r="E72" s="137"/>
      <c r="F72" s="138"/>
      <c r="G72" s="137"/>
      <c r="H72" s="137"/>
      <c r="I72" s="137"/>
      <c r="J72" s="137"/>
      <c r="K72" s="137"/>
      <c r="L72" s="137"/>
      <c r="M72" s="148">
        <f t="shared" si="0"/>
        <v>0</v>
      </c>
    </row>
    <row r="73" spans="1:13" ht="78" customHeight="1">
      <c r="A73" s="146" t="s">
        <v>78</v>
      </c>
      <c r="B73" s="169" t="s">
        <v>79</v>
      </c>
      <c r="C73" s="137">
        <v>4708000</v>
      </c>
      <c r="D73" s="137"/>
      <c r="E73" s="137"/>
      <c r="F73" s="138"/>
      <c r="G73" s="137">
        <f>F73-J73</f>
        <v>0</v>
      </c>
      <c r="H73" s="137"/>
      <c r="I73" s="137"/>
      <c r="J73" s="137"/>
      <c r="K73" s="137"/>
      <c r="L73" s="137"/>
      <c r="M73" s="148">
        <f t="shared" si="0"/>
        <v>4708000</v>
      </c>
    </row>
    <row r="74" spans="1:13" ht="27" customHeight="1" hidden="1">
      <c r="A74" s="146"/>
      <c r="C74" s="138"/>
      <c r="D74" s="137"/>
      <c r="E74" s="137"/>
      <c r="F74" s="138"/>
      <c r="G74" s="137">
        <f>F74-J74</f>
        <v>0</v>
      </c>
      <c r="H74" s="137"/>
      <c r="I74" s="137"/>
      <c r="J74" s="137"/>
      <c r="K74" s="137"/>
      <c r="L74" s="137"/>
      <c r="M74" s="148">
        <f t="shared" si="0"/>
        <v>0</v>
      </c>
    </row>
    <row r="75" spans="1:15" ht="126" customHeight="1">
      <c r="A75" s="170" t="s">
        <v>80</v>
      </c>
      <c r="B75" s="344" t="s">
        <v>81</v>
      </c>
      <c r="C75" s="171">
        <v>840000</v>
      </c>
      <c r="D75" s="137"/>
      <c r="E75" s="137"/>
      <c r="F75" s="138"/>
      <c r="G75" s="137">
        <f>F75-J75</f>
        <v>0</v>
      </c>
      <c r="H75" s="137"/>
      <c r="I75" s="137"/>
      <c r="J75" s="137"/>
      <c r="K75" s="137"/>
      <c r="L75" s="137"/>
      <c r="M75" s="148">
        <f t="shared" si="0"/>
        <v>840000</v>
      </c>
      <c r="O75" s="162"/>
    </row>
    <row r="76" spans="1:15" ht="177" customHeight="1">
      <c r="A76" s="170" t="s">
        <v>82</v>
      </c>
      <c r="B76" s="344" t="s">
        <v>83</v>
      </c>
      <c r="C76" s="171">
        <v>575000</v>
      </c>
      <c r="D76" s="137"/>
      <c r="E76" s="137"/>
      <c r="F76" s="138"/>
      <c r="G76" s="137"/>
      <c r="H76" s="137"/>
      <c r="I76" s="137"/>
      <c r="J76" s="137"/>
      <c r="K76" s="137"/>
      <c r="L76" s="137"/>
      <c r="M76" s="148">
        <f t="shared" si="0"/>
        <v>575000</v>
      </c>
      <c r="O76" s="162"/>
    </row>
    <row r="77" spans="1:15" ht="69.75" customHeight="1">
      <c r="A77" s="170" t="s">
        <v>637</v>
      </c>
      <c r="B77" s="143" t="s">
        <v>638</v>
      </c>
      <c r="C77" s="138">
        <v>185500</v>
      </c>
      <c r="D77" s="137"/>
      <c r="E77" s="137"/>
      <c r="F77" s="138"/>
      <c r="G77" s="137">
        <f>F77-J77</f>
        <v>0</v>
      </c>
      <c r="H77" s="137"/>
      <c r="I77" s="137"/>
      <c r="J77" s="137"/>
      <c r="K77" s="137"/>
      <c r="L77" s="137"/>
      <c r="M77" s="148">
        <f t="shared" si="0"/>
        <v>185500</v>
      </c>
      <c r="O77" s="162"/>
    </row>
    <row r="78" spans="1:15" ht="75.75" customHeight="1">
      <c r="A78" s="170" t="s">
        <v>84</v>
      </c>
      <c r="B78" s="143" t="s">
        <v>85</v>
      </c>
      <c r="C78" s="137">
        <v>20200</v>
      </c>
      <c r="D78" s="137"/>
      <c r="E78" s="137"/>
      <c r="F78" s="138"/>
      <c r="G78" s="137"/>
      <c r="H78" s="137"/>
      <c r="I78" s="137"/>
      <c r="J78" s="137"/>
      <c r="K78" s="137"/>
      <c r="L78" s="137"/>
      <c r="M78" s="148">
        <f t="shared" si="0"/>
        <v>20200</v>
      </c>
      <c r="O78" s="162"/>
    </row>
    <row r="79" spans="1:15" ht="63.75" customHeight="1">
      <c r="A79" s="170" t="s">
        <v>357</v>
      </c>
      <c r="B79" s="143" t="s">
        <v>86</v>
      </c>
      <c r="C79" s="137">
        <v>5000</v>
      </c>
      <c r="D79" s="137"/>
      <c r="E79" s="137"/>
      <c r="F79" s="138"/>
      <c r="G79" s="137">
        <f>F79-J79</f>
        <v>0</v>
      </c>
      <c r="H79" s="137"/>
      <c r="I79" s="137"/>
      <c r="J79" s="137"/>
      <c r="K79" s="137"/>
      <c r="L79" s="137"/>
      <c r="M79" s="148">
        <f t="shared" si="0"/>
        <v>5000</v>
      </c>
      <c r="O79" s="162"/>
    </row>
    <row r="80" spans="1:13" ht="30.75" customHeight="1" hidden="1">
      <c r="A80" s="153"/>
      <c r="B80" s="143"/>
      <c r="C80" s="138"/>
      <c r="D80" s="137"/>
      <c r="E80" s="137"/>
      <c r="F80" s="138"/>
      <c r="G80" s="137"/>
      <c r="H80" s="137"/>
      <c r="I80" s="137"/>
      <c r="J80" s="137"/>
      <c r="K80" s="137"/>
      <c r="L80" s="137"/>
      <c r="M80" s="148">
        <f t="shared" si="0"/>
        <v>0</v>
      </c>
    </row>
    <row r="81" spans="1:13" ht="18" customHeight="1" hidden="1">
      <c r="A81" s="153" t="s">
        <v>87</v>
      </c>
      <c r="B81" s="143" t="s">
        <v>88</v>
      </c>
      <c r="C81" s="138"/>
      <c r="D81" s="137"/>
      <c r="E81" s="137"/>
      <c r="F81" s="138"/>
      <c r="G81" s="137"/>
      <c r="H81" s="137"/>
      <c r="I81" s="137"/>
      <c r="J81" s="137"/>
      <c r="K81" s="137"/>
      <c r="L81" s="137"/>
      <c r="M81" s="148">
        <f t="shared" si="0"/>
        <v>0</v>
      </c>
    </row>
    <row r="82" spans="1:13" ht="20.25" customHeight="1" hidden="1">
      <c r="A82" s="153">
        <v>90700</v>
      </c>
      <c r="B82" s="143" t="s">
        <v>89</v>
      </c>
      <c r="C82" s="138"/>
      <c r="D82" s="137"/>
      <c r="E82" s="137"/>
      <c r="F82" s="138"/>
      <c r="G82" s="137"/>
      <c r="H82" s="137"/>
      <c r="I82" s="137"/>
      <c r="J82" s="137"/>
      <c r="K82" s="137"/>
      <c r="L82" s="137"/>
      <c r="M82" s="148">
        <f t="shared" si="0"/>
        <v>0</v>
      </c>
    </row>
    <row r="83" spans="1:13" ht="20.25" customHeight="1" hidden="1">
      <c r="A83" s="153" t="s">
        <v>90</v>
      </c>
      <c r="B83" s="143" t="s">
        <v>86</v>
      </c>
      <c r="C83" s="138"/>
      <c r="D83" s="137"/>
      <c r="E83" s="137"/>
      <c r="F83" s="138"/>
      <c r="G83" s="137"/>
      <c r="H83" s="137"/>
      <c r="I83" s="137"/>
      <c r="J83" s="137"/>
      <c r="K83" s="137"/>
      <c r="L83" s="137"/>
      <c r="M83" s="148">
        <f aca="true" t="shared" si="5" ref="M83:M113">C83+F83</f>
        <v>0</v>
      </c>
    </row>
    <row r="84" spans="1:13" ht="29.25" customHeight="1" hidden="1">
      <c r="A84" s="153">
        <v>90901</v>
      </c>
      <c r="B84" s="143" t="s">
        <v>91</v>
      </c>
      <c r="C84" s="138"/>
      <c r="D84" s="137"/>
      <c r="E84" s="137"/>
      <c r="F84" s="138"/>
      <c r="G84" s="137"/>
      <c r="H84" s="137"/>
      <c r="I84" s="137"/>
      <c r="J84" s="137"/>
      <c r="K84" s="137"/>
      <c r="L84" s="137"/>
      <c r="M84" s="148">
        <f t="shared" si="5"/>
        <v>0</v>
      </c>
    </row>
    <row r="85" spans="1:13" s="113" customFormat="1" ht="114.75" customHeight="1">
      <c r="A85" s="170" t="s">
        <v>92</v>
      </c>
      <c r="B85" s="172" t="s">
        <v>93</v>
      </c>
      <c r="C85" s="138">
        <f>C87+C89+C98+C99+C100+C101+C102</f>
        <v>495099</v>
      </c>
      <c r="D85" s="138">
        <f>D87+D89</f>
        <v>318000</v>
      </c>
      <c r="E85" s="138">
        <f>E87+E89</f>
        <v>4899</v>
      </c>
      <c r="F85" s="138">
        <f>F87+F89</f>
        <v>0</v>
      </c>
      <c r="G85" s="138">
        <f>F85-J85</f>
        <v>0</v>
      </c>
      <c r="H85" s="138"/>
      <c r="I85" s="138"/>
      <c r="J85" s="138">
        <f>J87+J89</f>
        <v>0</v>
      </c>
      <c r="K85" s="138">
        <f>K87+K89</f>
        <v>0</v>
      </c>
      <c r="L85" s="138">
        <f>L87+L89</f>
        <v>0</v>
      </c>
      <c r="M85" s="148">
        <f t="shared" si="5"/>
        <v>495099</v>
      </c>
    </row>
    <row r="86" spans="1:13" ht="20.25" customHeight="1" hidden="1">
      <c r="A86" s="153">
        <v>91108</v>
      </c>
      <c r="B86" s="143" t="s">
        <v>94</v>
      </c>
      <c r="C86" s="138"/>
      <c r="D86" s="137"/>
      <c r="E86" s="137"/>
      <c r="F86" s="138"/>
      <c r="G86" s="137">
        <f>F86-J86</f>
        <v>0</v>
      </c>
      <c r="H86" s="137"/>
      <c r="I86" s="137"/>
      <c r="J86" s="137"/>
      <c r="K86" s="137"/>
      <c r="L86" s="137"/>
      <c r="M86" s="148">
        <f t="shared" si="5"/>
        <v>0</v>
      </c>
    </row>
    <row r="87" spans="1:13" ht="120" customHeight="1">
      <c r="A87" s="153" t="s">
        <v>95</v>
      </c>
      <c r="B87" s="143" t="s">
        <v>96</v>
      </c>
      <c r="C87" s="138">
        <v>461799</v>
      </c>
      <c r="D87" s="137">
        <v>318000</v>
      </c>
      <c r="E87" s="137">
        <v>4899</v>
      </c>
      <c r="F87" s="138"/>
      <c r="G87" s="137">
        <f>F87-J87</f>
        <v>0</v>
      </c>
      <c r="H87" s="137"/>
      <c r="I87" s="137"/>
      <c r="J87" s="137"/>
      <c r="K87" s="137"/>
      <c r="L87" s="137"/>
      <c r="M87" s="148">
        <f t="shared" si="5"/>
        <v>461799</v>
      </c>
    </row>
    <row r="88" spans="1:13" ht="147" customHeight="1" hidden="1">
      <c r="A88" s="550"/>
      <c r="B88" s="549"/>
      <c r="C88" s="138"/>
      <c r="D88" s="137"/>
      <c r="E88" s="137"/>
      <c r="F88" s="138"/>
      <c r="G88" s="137"/>
      <c r="H88" s="137"/>
      <c r="I88" s="137"/>
      <c r="J88" s="137"/>
      <c r="K88" s="137"/>
      <c r="L88" s="137"/>
      <c r="M88" s="148">
        <f t="shared" si="5"/>
        <v>0</v>
      </c>
    </row>
    <row r="89" spans="1:13" ht="123.75" customHeight="1">
      <c r="A89" s="153" t="s">
        <v>97</v>
      </c>
      <c r="B89" s="99" t="s">
        <v>98</v>
      </c>
      <c r="C89" s="137">
        <v>5000</v>
      </c>
      <c r="D89" s="137"/>
      <c r="E89" s="137"/>
      <c r="F89" s="138"/>
      <c r="G89" s="137">
        <f aca="true" t="shared" si="6" ref="G89:G103">F89-J89</f>
        <v>0</v>
      </c>
      <c r="H89" s="137"/>
      <c r="I89" s="137"/>
      <c r="J89" s="137"/>
      <c r="K89" s="137"/>
      <c r="L89" s="137"/>
      <c r="M89" s="148">
        <f t="shared" si="5"/>
        <v>5000</v>
      </c>
    </row>
    <row r="90" spans="1:13" ht="41.25" customHeight="1" hidden="1">
      <c r="A90" s="97">
        <v>91108</v>
      </c>
      <c r="B90" s="143" t="s">
        <v>94</v>
      </c>
      <c r="C90" s="138"/>
      <c r="D90" s="137"/>
      <c r="E90" s="137"/>
      <c r="F90" s="138"/>
      <c r="G90" s="137">
        <f t="shared" si="6"/>
        <v>0</v>
      </c>
      <c r="H90" s="137"/>
      <c r="I90" s="137"/>
      <c r="J90" s="137"/>
      <c r="K90" s="137"/>
      <c r="L90" s="137"/>
      <c r="M90" s="148">
        <f t="shared" si="5"/>
        <v>0</v>
      </c>
    </row>
    <row r="91" spans="1:13" ht="45.75" customHeight="1" hidden="1">
      <c r="A91" s="97" t="s">
        <v>99</v>
      </c>
      <c r="B91" s="99" t="s">
        <v>100</v>
      </c>
      <c r="C91" s="138"/>
      <c r="D91" s="137"/>
      <c r="E91" s="137"/>
      <c r="F91" s="138"/>
      <c r="G91" s="137">
        <f t="shared" si="6"/>
        <v>0</v>
      </c>
      <c r="H91" s="137"/>
      <c r="I91" s="137"/>
      <c r="J91" s="137"/>
      <c r="K91" s="137"/>
      <c r="L91" s="137"/>
      <c r="M91" s="148">
        <f t="shared" si="5"/>
        <v>0</v>
      </c>
    </row>
    <row r="92" spans="1:13" ht="45.75" customHeight="1" hidden="1">
      <c r="A92" s="97" t="s">
        <v>101</v>
      </c>
      <c r="B92" s="99" t="s">
        <v>102</v>
      </c>
      <c r="C92" s="138"/>
      <c r="D92" s="137"/>
      <c r="E92" s="137"/>
      <c r="F92" s="138"/>
      <c r="G92" s="137">
        <f t="shared" si="6"/>
        <v>0</v>
      </c>
      <c r="H92" s="137"/>
      <c r="I92" s="137"/>
      <c r="J92" s="137"/>
      <c r="K92" s="137"/>
      <c r="L92" s="137"/>
      <c r="M92" s="148">
        <f t="shared" si="5"/>
        <v>0</v>
      </c>
    </row>
    <row r="93" spans="1:13" ht="41.25" customHeight="1" hidden="1">
      <c r="A93" s="97" t="s">
        <v>103</v>
      </c>
      <c r="B93" s="99" t="s">
        <v>609</v>
      </c>
      <c r="C93" s="138"/>
      <c r="D93" s="137"/>
      <c r="E93" s="137"/>
      <c r="F93" s="138"/>
      <c r="G93" s="137">
        <f t="shared" si="6"/>
        <v>0</v>
      </c>
      <c r="H93" s="137"/>
      <c r="I93" s="137"/>
      <c r="J93" s="137"/>
      <c r="K93" s="137"/>
      <c r="L93" s="137"/>
      <c r="M93" s="148">
        <f t="shared" si="5"/>
        <v>0</v>
      </c>
    </row>
    <row r="94" spans="1:13" ht="45.75" customHeight="1" hidden="1">
      <c r="A94" s="97" t="s">
        <v>104</v>
      </c>
      <c r="B94" s="99" t="s">
        <v>105</v>
      </c>
      <c r="C94" s="138"/>
      <c r="D94" s="137"/>
      <c r="E94" s="137"/>
      <c r="F94" s="138"/>
      <c r="G94" s="137">
        <f t="shared" si="6"/>
        <v>0</v>
      </c>
      <c r="H94" s="137"/>
      <c r="I94" s="137"/>
      <c r="J94" s="137"/>
      <c r="K94" s="137"/>
      <c r="L94" s="137"/>
      <c r="M94" s="148">
        <f t="shared" si="5"/>
        <v>0</v>
      </c>
    </row>
    <row r="95" spans="1:13" ht="41.25" customHeight="1" hidden="1">
      <c r="A95" s="97">
        <v>91201</v>
      </c>
      <c r="B95" s="99" t="s">
        <v>106</v>
      </c>
      <c r="C95" s="138"/>
      <c r="D95" s="137"/>
      <c r="E95" s="137"/>
      <c r="F95" s="138"/>
      <c r="G95" s="137">
        <f t="shared" si="6"/>
        <v>0</v>
      </c>
      <c r="H95" s="137"/>
      <c r="I95" s="137"/>
      <c r="J95" s="137"/>
      <c r="K95" s="137"/>
      <c r="L95" s="137"/>
      <c r="M95" s="148">
        <f t="shared" si="5"/>
        <v>0</v>
      </c>
    </row>
    <row r="96" spans="1:13" ht="45.75" customHeight="1" hidden="1">
      <c r="A96" s="97" t="s">
        <v>107</v>
      </c>
      <c r="B96" s="99" t="s">
        <v>108</v>
      </c>
      <c r="C96" s="138"/>
      <c r="D96" s="137"/>
      <c r="E96" s="137"/>
      <c r="F96" s="138"/>
      <c r="G96" s="137">
        <f t="shared" si="6"/>
        <v>0</v>
      </c>
      <c r="H96" s="137"/>
      <c r="I96" s="137"/>
      <c r="J96" s="137"/>
      <c r="K96" s="137"/>
      <c r="L96" s="137"/>
      <c r="M96" s="148">
        <f t="shared" si="5"/>
        <v>0</v>
      </c>
    </row>
    <row r="97" spans="1:13" ht="45.75" customHeight="1" hidden="1">
      <c r="A97" s="97">
        <v>1</v>
      </c>
      <c r="B97" s="142">
        <v>2</v>
      </c>
      <c r="C97" s="111"/>
      <c r="D97" s="167"/>
      <c r="E97" s="167"/>
      <c r="F97" s="111"/>
      <c r="G97" s="137">
        <f t="shared" si="6"/>
        <v>0</v>
      </c>
      <c r="H97" s="167"/>
      <c r="I97" s="167"/>
      <c r="J97" s="167"/>
      <c r="K97" s="167"/>
      <c r="L97" s="167"/>
      <c r="M97" s="148">
        <f t="shared" si="5"/>
        <v>0</v>
      </c>
    </row>
    <row r="98" spans="1:13" ht="113.25" customHeight="1">
      <c r="A98" s="153" t="s">
        <v>109</v>
      </c>
      <c r="B98" s="161" t="s">
        <v>110</v>
      </c>
      <c r="C98" s="137">
        <v>4500</v>
      </c>
      <c r="D98" s="167"/>
      <c r="E98" s="167"/>
      <c r="F98" s="111"/>
      <c r="G98" s="137">
        <f t="shared" si="6"/>
        <v>0</v>
      </c>
      <c r="H98" s="167"/>
      <c r="I98" s="167"/>
      <c r="J98" s="167"/>
      <c r="K98" s="167"/>
      <c r="L98" s="167"/>
      <c r="M98" s="148">
        <f t="shared" si="5"/>
        <v>4500</v>
      </c>
    </row>
    <row r="99" spans="1:13" ht="119.25" customHeight="1">
      <c r="A99" s="153" t="s">
        <v>111</v>
      </c>
      <c r="B99" s="161" t="s">
        <v>112</v>
      </c>
      <c r="C99" s="137">
        <v>4000</v>
      </c>
      <c r="D99" s="167"/>
      <c r="E99" s="167"/>
      <c r="F99" s="111"/>
      <c r="G99" s="137">
        <f t="shared" si="6"/>
        <v>0</v>
      </c>
      <c r="H99" s="167"/>
      <c r="I99" s="167"/>
      <c r="J99" s="167"/>
      <c r="K99" s="167"/>
      <c r="L99" s="167"/>
      <c r="M99" s="148">
        <f t="shared" si="5"/>
        <v>4000</v>
      </c>
    </row>
    <row r="100" spans="1:13" ht="114" customHeight="1">
      <c r="A100" s="153" t="s">
        <v>113</v>
      </c>
      <c r="B100" s="161" t="s">
        <v>105</v>
      </c>
      <c r="C100" s="137">
        <v>3000</v>
      </c>
      <c r="D100" s="167"/>
      <c r="E100" s="167"/>
      <c r="F100" s="111"/>
      <c r="G100" s="137">
        <f t="shared" si="6"/>
        <v>0</v>
      </c>
      <c r="H100" s="167"/>
      <c r="I100" s="167"/>
      <c r="J100" s="167"/>
      <c r="K100" s="167"/>
      <c r="L100" s="167"/>
      <c r="M100" s="148">
        <f t="shared" si="5"/>
        <v>3000</v>
      </c>
    </row>
    <row r="101" spans="1:13" ht="186" customHeight="1" hidden="1">
      <c r="A101" s="153" t="s">
        <v>114</v>
      </c>
      <c r="B101" s="173" t="s">
        <v>116</v>
      </c>
      <c r="C101" s="137"/>
      <c r="D101" s="167"/>
      <c r="E101" s="167"/>
      <c r="F101" s="111"/>
      <c r="G101" s="137">
        <f t="shared" si="6"/>
        <v>0</v>
      </c>
      <c r="H101" s="167"/>
      <c r="I101" s="167"/>
      <c r="J101" s="167"/>
      <c r="K101" s="167"/>
      <c r="L101" s="167"/>
      <c r="M101" s="148">
        <f t="shared" si="5"/>
        <v>0</v>
      </c>
    </row>
    <row r="102" spans="1:13" ht="264" customHeight="1">
      <c r="A102" s="153" t="s">
        <v>114</v>
      </c>
      <c r="B102" s="173" t="s">
        <v>21</v>
      </c>
      <c r="C102" s="137">
        <v>16800</v>
      </c>
      <c r="D102" s="167"/>
      <c r="E102" s="167"/>
      <c r="F102" s="111"/>
      <c r="G102" s="137">
        <f t="shared" si="6"/>
        <v>0</v>
      </c>
      <c r="H102" s="167"/>
      <c r="I102" s="167"/>
      <c r="J102" s="167"/>
      <c r="K102" s="167"/>
      <c r="L102" s="167"/>
      <c r="M102" s="148">
        <f t="shared" si="5"/>
        <v>16800</v>
      </c>
    </row>
    <row r="103" spans="1:13" ht="117" customHeight="1">
      <c r="A103" s="170" t="s">
        <v>117</v>
      </c>
      <c r="B103" s="99" t="s">
        <v>118</v>
      </c>
      <c r="C103" s="137">
        <v>2624637</v>
      </c>
      <c r="D103" s="137">
        <v>1813745</v>
      </c>
      <c r="E103" s="137">
        <v>112504</v>
      </c>
      <c r="F103" s="137">
        <v>68000</v>
      </c>
      <c r="G103" s="137">
        <f t="shared" si="6"/>
        <v>65000</v>
      </c>
      <c r="H103" s="137">
        <v>22000</v>
      </c>
      <c r="I103" s="137"/>
      <c r="J103" s="137">
        <v>3000</v>
      </c>
      <c r="K103" s="137"/>
      <c r="L103" s="137"/>
      <c r="M103" s="148">
        <f t="shared" si="5"/>
        <v>2692637</v>
      </c>
    </row>
    <row r="104" spans="1:13" ht="91.5" customHeight="1" hidden="1">
      <c r="A104" s="98" t="s">
        <v>119</v>
      </c>
      <c r="B104" s="143" t="s">
        <v>124</v>
      </c>
      <c r="C104" s="138"/>
      <c r="D104" s="137"/>
      <c r="E104" s="137"/>
      <c r="F104" s="138"/>
      <c r="G104" s="137"/>
      <c r="H104" s="137"/>
      <c r="I104" s="137"/>
      <c r="J104" s="137"/>
      <c r="K104" s="137"/>
      <c r="L104" s="137"/>
      <c r="M104" s="148">
        <f t="shared" si="5"/>
        <v>0</v>
      </c>
    </row>
    <row r="105" spans="1:13" ht="45.75" customHeight="1" hidden="1">
      <c r="A105" s="98">
        <v>91212</v>
      </c>
      <c r="B105" s="143" t="s">
        <v>125</v>
      </c>
      <c r="C105" s="138"/>
      <c r="D105" s="137"/>
      <c r="E105" s="137"/>
      <c r="F105" s="138"/>
      <c r="G105" s="137"/>
      <c r="H105" s="137"/>
      <c r="I105" s="137"/>
      <c r="J105" s="137"/>
      <c r="K105" s="137"/>
      <c r="L105" s="137"/>
      <c r="M105" s="148">
        <f t="shared" si="5"/>
        <v>0</v>
      </c>
    </row>
    <row r="106" spans="1:13" ht="45.75" customHeight="1" hidden="1">
      <c r="A106" s="98">
        <v>100000</v>
      </c>
      <c r="B106" s="143" t="s">
        <v>126</v>
      </c>
      <c r="C106" s="138"/>
      <c r="D106" s="137"/>
      <c r="E106" s="137"/>
      <c r="F106" s="138"/>
      <c r="G106" s="137"/>
      <c r="H106" s="137"/>
      <c r="I106" s="137"/>
      <c r="J106" s="137"/>
      <c r="K106" s="137"/>
      <c r="L106" s="137"/>
      <c r="M106" s="148">
        <f t="shared" si="5"/>
        <v>0</v>
      </c>
    </row>
    <row r="107" spans="1:13" ht="45.75" customHeight="1" hidden="1">
      <c r="A107" s="98">
        <v>100101</v>
      </c>
      <c r="B107" s="143" t="s">
        <v>127</v>
      </c>
      <c r="C107" s="138"/>
      <c r="D107" s="137"/>
      <c r="E107" s="137"/>
      <c r="F107" s="138"/>
      <c r="G107" s="137"/>
      <c r="H107" s="137"/>
      <c r="I107" s="137"/>
      <c r="J107" s="137"/>
      <c r="K107" s="137"/>
      <c r="L107" s="137"/>
      <c r="M107" s="148">
        <f t="shared" si="5"/>
        <v>0</v>
      </c>
    </row>
    <row r="108" spans="1:13" ht="45.75" customHeight="1" hidden="1">
      <c r="A108" s="98">
        <v>100102</v>
      </c>
      <c r="B108" s="143" t="s">
        <v>128</v>
      </c>
      <c r="C108" s="138"/>
      <c r="D108" s="137"/>
      <c r="E108" s="137"/>
      <c r="F108" s="138"/>
      <c r="G108" s="137"/>
      <c r="H108" s="137"/>
      <c r="I108" s="137"/>
      <c r="J108" s="137"/>
      <c r="K108" s="137"/>
      <c r="L108" s="137"/>
      <c r="M108" s="148">
        <f t="shared" si="5"/>
        <v>0</v>
      </c>
    </row>
    <row r="109" spans="1:13" ht="14.25" customHeight="1" hidden="1">
      <c r="A109" s="942">
        <v>100203</v>
      </c>
      <c r="B109" s="943" t="s">
        <v>129</v>
      </c>
      <c r="C109" s="951"/>
      <c r="D109" s="950"/>
      <c r="E109" s="950"/>
      <c r="F109" s="951"/>
      <c r="G109" s="950"/>
      <c r="H109" s="950"/>
      <c r="I109" s="950"/>
      <c r="J109" s="950"/>
      <c r="K109" s="137"/>
      <c r="L109" s="137"/>
      <c r="M109" s="148">
        <f t="shared" si="5"/>
        <v>0</v>
      </c>
    </row>
    <row r="110" spans="1:13" ht="44.25" customHeight="1" hidden="1">
      <c r="A110" s="942"/>
      <c r="B110" s="943"/>
      <c r="C110" s="951"/>
      <c r="D110" s="950"/>
      <c r="E110" s="950"/>
      <c r="F110" s="951"/>
      <c r="G110" s="950"/>
      <c r="H110" s="950"/>
      <c r="I110" s="950"/>
      <c r="J110" s="950"/>
      <c r="K110" s="137"/>
      <c r="L110" s="137"/>
      <c r="M110" s="148">
        <f t="shared" si="5"/>
        <v>0</v>
      </c>
    </row>
    <row r="111" spans="1:13" ht="236.25" customHeight="1">
      <c r="A111" s="170" t="s">
        <v>130</v>
      </c>
      <c r="B111" s="179" t="s">
        <v>131</v>
      </c>
      <c r="C111" s="137">
        <v>151300</v>
      </c>
      <c r="D111" s="137"/>
      <c r="E111" s="137"/>
      <c r="F111" s="138"/>
      <c r="G111" s="137"/>
      <c r="H111" s="137"/>
      <c r="I111" s="137"/>
      <c r="J111" s="137"/>
      <c r="K111" s="137"/>
      <c r="L111" s="137"/>
      <c r="M111" s="148">
        <f t="shared" si="5"/>
        <v>151300</v>
      </c>
    </row>
    <row r="112" spans="1:13" ht="123" customHeight="1">
      <c r="A112" s="170" t="s">
        <v>358</v>
      </c>
      <c r="B112" s="143" t="s">
        <v>614</v>
      </c>
      <c r="C112" s="137">
        <v>34000</v>
      </c>
      <c r="D112" s="137"/>
      <c r="E112" s="137"/>
      <c r="F112" s="138"/>
      <c r="G112" s="137"/>
      <c r="H112" s="137"/>
      <c r="I112" s="137"/>
      <c r="J112" s="137"/>
      <c r="K112" s="137"/>
      <c r="L112" s="137"/>
      <c r="M112" s="148">
        <f t="shared" si="5"/>
        <v>34000</v>
      </c>
    </row>
    <row r="113" spans="1:13" s="96" customFormat="1" ht="129.75" customHeight="1">
      <c r="A113" s="153" t="s">
        <v>132</v>
      </c>
      <c r="B113" s="174" t="s">
        <v>133</v>
      </c>
      <c r="C113" s="155">
        <v>4405000</v>
      </c>
      <c r="D113" s="175"/>
      <c r="E113" s="175"/>
      <c r="F113" s="176"/>
      <c r="G113" s="175"/>
      <c r="H113" s="175"/>
      <c r="I113" s="175"/>
      <c r="J113" s="175"/>
      <c r="K113" s="175"/>
      <c r="L113" s="175"/>
      <c r="M113" s="148">
        <f t="shared" si="5"/>
        <v>4405000</v>
      </c>
    </row>
    <row r="114" spans="1:13" s="119" customFormat="1" ht="72" customHeight="1" hidden="1">
      <c r="A114" s="102" t="s">
        <v>134</v>
      </c>
      <c r="B114" s="118" t="s">
        <v>126</v>
      </c>
      <c r="C114" s="103"/>
      <c r="D114" s="101"/>
      <c r="E114" s="101"/>
      <c r="F114" s="101">
        <f>F115</f>
        <v>0</v>
      </c>
      <c r="G114" s="177">
        <f aca="true" t="shared" si="7" ref="G114:G122">F114-J114</f>
        <v>0</v>
      </c>
      <c r="H114" s="101"/>
      <c r="I114" s="101"/>
      <c r="J114" s="101">
        <f>J115</f>
        <v>0</v>
      </c>
      <c r="K114" s="101"/>
      <c r="L114" s="101"/>
      <c r="M114" s="101">
        <f>C114+F114</f>
        <v>0</v>
      </c>
    </row>
    <row r="115" spans="1:13" s="96" customFormat="1" ht="303" customHeight="1" hidden="1">
      <c r="A115" s="153" t="s">
        <v>135</v>
      </c>
      <c r="B115" s="348" t="s">
        <v>136</v>
      </c>
      <c r="C115" s="158"/>
      <c r="D115" s="175"/>
      <c r="E115" s="175"/>
      <c r="F115" s="158"/>
      <c r="G115" s="155">
        <f t="shared" si="7"/>
        <v>0</v>
      </c>
      <c r="H115" s="175"/>
      <c r="I115" s="175"/>
      <c r="J115" s="175"/>
      <c r="K115" s="175"/>
      <c r="L115" s="175"/>
      <c r="M115" s="155">
        <f>C115+F115</f>
        <v>0</v>
      </c>
    </row>
    <row r="116" spans="1:13" s="119" customFormat="1" ht="67.5" customHeight="1">
      <c r="A116" s="104">
        <v>110000</v>
      </c>
      <c r="B116" s="118" t="s">
        <v>137</v>
      </c>
      <c r="C116" s="101">
        <f>C117+C118+C119+C120+C121+C122</f>
        <v>3627149</v>
      </c>
      <c r="D116" s="101">
        <f>D117+D118+D119+D120+D121+D122</f>
        <v>2392200</v>
      </c>
      <c r="E116" s="101">
        <f>E117+E118+E119+E120+E121+E122</f>
        <v>348149</v>
      </c>
      <c r="F116" s="101">
        <f>F117+F118+F119+F120+F121+F122+F124</f>
        <v>134220</v>
      </c>
      <c r="G116" s="101">
        <f t="shared" si="7"/>
        <v>90220</v>
      </c>
      <c r="H116" s="101">
        <f>H117+H118+H119+H120+H121+H122+H124</f>
        <v>24600</v>
      </c>
      <c r="I116" s="101">
        <f>I117+I118+I119+I120+I121+I122</f>
        <v>0</v>
      </c>
      <c r="J116" s="101">
        <f>J117+J118+J119+J120+J121+J122+J124</f>
        <v>44000</v>
      </c>
      <c r="K116" s="101">
        <f>K117+K118+K119+K120+K121+K122+K124</f>
        <v>25000</v>
      </c>
      <c r="L116" s="101">
        <f>L117+L118+L119+L120+L121+L122+L124</f>
        <v>25000</v>
      </c>
      <c r="M116" s="101">
        <f>C116+F116</f>
        <v>3761369</v>
      </c>
    </row>
    <row r="117" spans="1:13" s="113" customFormat="1" ht="126" customHeight="1" hidden="1">
      <c r="A117" s="146" t="s">
        <v>138</v>
      </c>
      <c r="B117" s="143" t="s">
        <v>139</v>
      </c>
      <c r="C117" s="137"/>
      <c r="D117" s="138"/>
      <c r="E117" s="138"/>
      <c r="F117" s="138"/>
      <c r="G117" s="137">
        <f t="shared" si="7"/>
        <v>0</v>
      </c>
      <c r="H117" s="138"/>
      <c r="I117" s="138"/>
      <c r="J117" s="138"/>
      <c r="K117" s="138"/>
      <c r="L117" s="138"/>
      <c r="M117" s="148">
        <f aca="true" t="shared" si="8" ref="M117:M122">C117+F117</f>
        <v>0</v>
      </c>
    </row>
    <row r="118" spans="1:13" s="113" customFormat="1" ht="132" customHeight="1" hidden="1">
      <c r="A118" s="146" t="s">
        <v>140</v>
      </c>
      <c r="B118" s="143" t="s">
        <v>141</v>
      </c>
      <c r="C118" s="137"/>
      <c r="D118" s="137"/>
      <c r="E118" s="137"/>
      <c r="F118" s="138"/>
      <c r="G118" s="137">
        <f t="shared" si="7"/>
        <v>0</v>
      </c>
      <c r="H118" s="137"/>
      <c r="I118" s="138"/>
      <c r="J118" s="137"/>
      <c r="K118" s="137"/>
      <c r="L118" s="137"/>
      <c r="M118" s="148">
        <f t="shared" si="8"/>
        <v>0</v>
      </c>
    </row>
    <row r="119" spans="1:13" s="113" customFormat="1" ht="69.75" customHeight="1">
      <c r="A119" s="146" t="s">
        <v>142</v>
      </c>
      <c r="B119" s="143" t="s">
        <v>143</v>
      </c>
      <c r="C119" s="137">
        <v>1880382</v>
      </c>
      <c r="D119" s="137">
        <v>1296000</v>
      </c>
      <c r="E119" s="137">
        <v>90682</v>
      </c>
      <c r="F119" s="137">
        <v>20300</v>
      </c>
      <c r="G119" s="137">
        <f t="shared" si="7"/>
        <v>300</v>
      </c>
      <c r="H119" s="137"/>
      <c r="I119" s="137"/>
      <c r="J119" s="137">
        <v>20000</v>
      </c>
      <c r="K119" s="137">
        <v>20000</v>
      </c>
      <c r="L119" s="137">
        <v>20000</v>
      </c>
      <c r="M119" s="148">
        <f t="shared" si="8"/>
        <v>1900682</v>
      </c>
    </row>
    <row r="120" spans="1:13" s="113" customFormat="1" ht="109.5" customHeight="1">
      <c r="A120" s="146" t="s">
        <v>144</v>
      </c>
      <c r="B120" s="179" t="s">
        <v>145</v>
      </c>
      <c r="C120" s="137">
        <v>773847</v>
      </c>
      <c r="D120" s="137">
        <v>384200</v>
      </c>
      <c r="E120" s="137">
        <v>235147</v>
      </c>
      <c r="F120" s="137">
        <v>58350</v>
      </c>
      <c r="G120" s="137">
        <f t="shared" si="7"/>
        <v>48350</v>
      </c>
      <c r="H120" s="137">
        <v>1800</v>
      </c>
      <c r="I120" s="137"/>
      <c r="J120" s="137">
        <v>10000</v>
      </c>
      <c r="K120" s="137"/>
      <c r="L120" s="137"/>
      <c r="M120" s="148">
        <f t="shared" si="8"/>
        <v>832197</v>
      </c>
    </row>
    <row r="121" spans="1:13" s="113" customFormat="1" ht="58.5" customHeight="1">
      <c r="A121" s="146" t="s">
        <v>146</v>
      </c>
      <c r="B121" s="143" t="s">
        <v>147</v>
      </c>
      <c r="C121" s="137">
        <v>770220</v>
      </c>
      <c r="D121" s="137">
        <v>575000</v>
      </c>
      <c r="E121" s="137">
        <v>22320</v>
      </c>
      <c r="F121" s="137">
        <v>50570</v>
      </c>
      <c r="G121" s="137">
        <f t="shared" si="7"/>
        <v>41570</v>
      </c>
      <c r="H121" s="137">
        <v>22800</v>
      </c>
      <c r="I121" s="138"/>
      <c r="J121" s="137">
        <v>9000</v>
      </c>
      <c r="K121" s="137"/>
      <c r="L121" s="137"/>
      <c r="M121" s="148">
        <f t="shared" si="8"/>
        <v>820790</v>
      </c>
    </row>
    <row r="122" spans="1:13" s="113" customFormat="1" ht="69.75" customHeight="1">
      <c r="A122" s="146" t="s">
        <v>148</v>
      </c>
      <c r="B122" s="143" t="s">
        <v>149</v>
      </c>
      <c r="C122" s="137">
        <v>202700</v>
      </c>
      <c r="D122" s="137">
        <v>137000</v>
      </c>
      <c r="E122" s="138"/>
      <c r="F122" s="137">
        <v>5000</v>
      </c>
      <c r="G122" s="137">
        <f t="shared" si="7"/>
        <v>0</v>
      </c>
      <c r="H122" s="138"/>
      <c r="I122" s="138"/>
      <c r="J122" s="138">
        <v>5000</v>
      </c>
      <c r="K122" s="138">
        <v>5000</v>
      </c>
      <c r="L122" s="298">
        <v>5000</v>
      </c>
      <c r="M122" s="148">
        <f t="shared" si="8"/>
        <v>207700</v>
      </c>
    </row>
    <row r="123" spans="1:13" s="113" customFormat="1" ht="30" customHeight="1" hidden="1">
      <c r="A123" s="146"/>
      <c r="B123" s="143"/>
      <c r="C123" s="138"/>
      <c r="D123" s="138"/>
      <c r="E123" s="138"/>
      <c r="F123" s="138"/>
      <c r="G123" s="138"/>
      <c r="H123" s="138"/>
      <c r="I123" s="138"/>
      <c r="J123" s="138"/>
      <c r="K123" s="138"/>
      <c r="L123" s="138"/>
      <c r="M123" s="138"/>
    </row>
    <row r="124" spans="1:13" s="113" customFormat="1" ht="72" customHeight="1" hidden="1">
      <c r="A124" s="146"/>
      <c r="B124" s="143"/>
      <c r="C124" s="138"/>
      <c r="D124" s="138"/>
      <c r="E124" s="138"/>
      <c r="F124" s="138"/>
      <c r="G124" s="137"/>
      <c r="H124" s="138"/>
      <c r="I124" s="138"/>
      <c r="J124" s="138"/>
      <c r="K124" s="138"/>
      <c r="L124" s="138"/>
      <c r="M124" s="148"/>
    </row>
    <row r="125" spans="1:13" s="119" customFormat="1" ht="68.25" customHeight="1">
      <c r="A125" s="104">
        <v>120000</v>
      </c>
      <c r="B125" s="118" t="s">
        <v>150</v>
      </c>
      <c r="C125" s="101">
        <f>C127+C129</f>
        <v>30000</v>
      </c>
      <c r="D125" s="101">
        <f>D127+D129</f>
        <v>0</v>
      </c>
      <c r="E125" s="101">
        <f>E127+E129</f>
        <v>0</v>
      </c>
      <c r="F125" s="101">
        <f>F127+F129</f>
        <v>0</v>
      </c>
      <c r="G125" s="101">
        <f>F125-J125</f>
        <v>0</v>
      </c>
      <c r="H125" s="101">
        <f>H127+H129</f>
        <v>0</v>
      </c>
      <c r="I125" s="101">
        <f>I127+I129</f>
        <v>0</v>
      </c>
      <c r="J125" s="101">
        <f>J127+J129</f>
        <v>0</v>
      </c>
      <c r="K125" s="101">
        <f>K127+K129</f>
        <v>0</v>
      </c>
      <c r="L125" s="101">
        <f>L127+L129</f>
        <v>0</v>
      </c>
      <c r="M125" s="101">
        <f>C125+F125</f>
        <v>30000</v>
      </c>
    </row>
    <row r="126" spans="1:13" ht="61.5" hidden="1">
      <c r="A126" s="151"/>
      <c r="B126" s="152"/>
      <c r="C126" s="138"/>
      <c r="D126" s="137"/>
      <c r="E126" s="137"/>
      <c r="F126" s="138"/>
      <c r="G126" s="137"/>
      <c r="H126" s="137"/>
      <c r="I126" s="137"/>
      <c r="J126" s="137"/>
      <c r="K126" s="137"/>
      <c r="L126" s="137"/>
      <c r="M126" s="137"/>
    </row>
    <row r="127" spans="1:13" ht="57" customHeight="1">
      <c r="A127" s="142">
        <v>120201</v>
      </c>
      <c r="B127" s="143" t="s">
        <v>151</v>
      </c>
      <c r="C127" s="137">
        <v>30000</v>
      </c>
      <c r="D127" s="137"/>
      <c r="E127" s="137"/>
      <c r="F127" s="138"/>
      <c r="G127" s="137"/>
      <c r="H127" s="137"/>
      <c r="I127" s="137"/>
      <c r="J127" s="137"/>
      <c r="K127" s="137"/>
      <c r="L127" s="137"/>
      <c r="M127" s="148">
        <f aca="true" t="shared" si="9" ref="M127:M154">C127+F127</f>
        <v>30000</v>
      </c>
    </row>
    <row r="128" spans="1:13" ht="61.5" hidden="1">
      <c r="A128" s="142"/>
      <c r="B128" s="143"/>
      <c r="C128" s="138"/>
      <c r="D128" s="137"/>
      <c r="E128" s="137"/>
      <c r="F128" s="138"/>
      <c r="G128" s="137"/>
      <c r="H128" s="137"/>
      <c r="I128" s="137"/>
      <c r="J128" s="137"/>
      <c r="K128" s="137"/>
      <c r="L128" s="137"/>
      <c r="M128" s="137">
        <f t="shared" si="9"/>
        <v>0</v>
      </c>
    </row>
    <row r="129" spans="1:13" ht="3.75" customHeight="1" hidden="1">
      <c r="A129" s="142">
        <v>120300</v>
      </c>
      <c r="B129" s="143" t="s">
        <v>152</v>
      </c>
      <c r="C129" s="138"/>
      <c r="D129" s="137"/>
      <c r="E129" s="137"/>
      <c r="F129" s="138"/>
      <c r="G129" s="137"/>
      <c r="H129" s="137"/>
      <c r="I129" s="137"/>
      <c r="J129" s="137"/>
      <c r="K129" s="137"/>
      <c r="L129" s="137"/>
      <c r="M129" s="137">
        <f t="shared" si="9"/>
        <v>0</v>
      </c>
    </row>
    <row r="130" spans="1:13" s="119" customFormat="1" ht="69" customHeight="1">
      <c r="A130" s="104">
        <v>130000</v>
      </c>
      <c r="B130" s="118" t="s">
        <v>153</v>
      </c>
      <c r="C130" s="101">
        <f>C131+C132+C133</f>
        <v>771147</v>
      </c>
      <c r="D130" s="101">
        <f>D131+D132+D133</f>
        <v>431400</v>
      </c>
      <c r="E130" s="101">
        <f>E131+E132+E133</f>
        <v>113147</v>
      </c>
      <c r="F130" s="101"/>
      <c r="G130" s="101">
        <f>F130-J130</f>
        <v>0</v>
      </c>
      <c r="H130" s="101">
        <f>H131+H132+H133</f>
        <v>0</v>
      </c>
      <c r="I130" s="101">
        <f>I131+I132+I133</f>
        <v>0</v>
      </c>
      <c r="J130" s="101">
        <f>J131+J132+J133</f>
        <v>0</v>
      </c>
      <c r="K130" s="101">
        <f>K131+K132+K133</f>
        <v>0</v>
      </c>
      <c r="L130" s="101">
        <f>L131+L132+L133</f>
        <v>0</v>
      </c>
      <c r="M130" s="101">
        <f t="shared" si="9"/>
        <v>771147</v>
      </c>
    </row>
    <row r="131" spans="1:13" ht="63.75" customHeight="1">
      <c r="A131" s="97">
        <v>130102</v>
      </c>
      <c r="B131" s="143" t="s">
        <v>154</v>
      </c>
      <c r="C131" s="137">
        <v>30000</v>
      </c>
      <c r="D131" s="137"/>
      <c r="E131" s="137"/>
      <c r="F131" s="138"/>
      <c r="G131" s="137">
        <f>F131-J131</f>
        <v>0</v>
      </c>
      <c r="H131" s="137"/>
      <c r="I131" s="137"/>
      <c r="J131" s="137"/>
      <c r="K131" s="137"/>
      <c r="L131" s="137"/>
      <c r="M131" s="148">
        <f t="shared" si="9"/>
        <v>30000</v>
      </c>
    </row>
    <row r="132" spans="1:13" ht="122.25" customHeight="1">
      <c r="A132" s="97">
        <v>130107</v>
      </c>
      <c r="B132" s="143" t="s">
        <v>157</v>
      </c>
      <c r="C132" s="137">
        <v>741147</v>
      </c>
      <c r="D132" s="137">
        <v>431400</v>
      </c>
      <c r="E132" s="137">
        <v>113147</v>
      </c>
      <c r="F132" s="137"/>
      <c r="G132" s="137">
        <f>F132-J132</f>
        <v>0</v>
      </c>
      <c r="H132" s="137"/>
      <c r="I132" s="137"/>
      <c r="J132" s="137"/>
      <c r="K132" s="137"/>
      <c r="L132" s="137"/>
      <c r="M132" s="148">
        <f t="shared" si="9"/>
        <v>741147</v>
      </c>
    </row>
    <row r="133" spans="1:13" ht="123" customHeight="1" hidden="1">
      <c r="A133" s="97">
        <v>130204</v>
      </c>
      <c r="B133" s="143" t="s">
        <v>359</v>
      </c>
      <c r="C133" s="137"/>
      <c r="D133" s="137"/>
      <c r="E133" s="137"/>
      <c r="F133" s="138"/>
      <c r="G133" s="137">
        <f>F133-J133</f>
        <v>0</v>
      </c>
      <c r="H133" s="137"/>
      <c r="I133" s="137"/>
      <c r="J133" s="137"/>
      <c r="K133" s="137"/>
      <c r="L133" s="137"/>
      <c r="M133" s="148">
        <f t="shared" si="9"/>
        <v>0</v>
      </c>
    </row>
    <row r="134" spans="1:15" ht="11.25" customHeight="1" hidden="1">
      <c r="A134" s="142"/>
      <c r="B134" s="161"/>
      <c r="C134" s="138"/>
      <c r="D134" s="137"/>
      <c r="E134" s="137"/>
      <c r="F134" s="138"/>
      <c r="G134" s="137"/>
      <c r="H134" s="137"/>
      <c r="I134" s="137"/>
      <c r="J134" s="137"/>
      <c r="K134" s="137"/>
      <c r="L134" s="137"/>
      <c r="M134" s="137">
        <f t="shared" si="9"/>
        <v>0</v>
      </c>
      <c r="O134" s="162"/>
    </row>
    <row r="135" spans="1:13" ht="0.75" customHeight="1" hidden="1">
      <c r="A135" s="142"/>
      <c r="B135" s="178"/>
      <c r="C135" s="138"/>
      <c r="D135" s="137"/>
      <c r="E135" s="137"/>
      <c r="F135" s="138"/>
      <c r="G135" s="137">
        <f aca="true" t="shared" si="10" ref="G135:G140">F135-J135</f>
        <v>0</v>
      </c>
      <c r="H135" s="137"/>
      <c r="I135" s="137"/>
      <c r="J135" s="137"/>
      <c r="K135" s="137"/>
      <c r="L135" s="137"/>
      <c r="M135" s="137">
        <f t="shared" si="9"/>
        <v>0</v>
      </c>
    </row>
    <row r="136" spans="1:15" s="108" customFormat="1" ht="60" customHeight="1">
      <c r="A136" s="104">
        <v>150000</v>
      </c>
      <c r="B136" s="105" t="s">
        <v>158</v>
      </c>
      <c r="C136" s="106">
        <f>C138</f>
        <v>0</v>
      </c>
      <c r="D136" s="106">
        <f>D138</f>
        <v>0</v>
      </c>
      <c r="E136" s="106">
        <f>E138</f>
        <v>0</v>
      </c>
      <c r="F136" s="106">
        <f>F137+F138</f>
        <v>1540688</v>
      </c>
      <c r="G136" s="107">
        <f t="shared" si="10"/>
        <v>0</v>
      </c>
      <c r="H136" s="106">
        <f>H137+H138</f>
        <v>0</v>
      </c>
      <c r="I136" s="106">
        <f>I137+I138</f>
        <v>0</v>
      </c>
      <c r="J136" s="106">
        <f>J137+J138</f>
        <v>1540688</v>
      </c>
      <c r="K136" s="106">
        <f>K137+K138</f>
        <v>1540688</v>
      </c>
      <c r="L136" s="106">
        <f>L137+L138</f>
        <v>1540688</v>
      </c>
      <c r="M136" s="101">
        <f t="shared" si="9"/>
        <v>1540688</v>
      </c>
      <c r="O136" s="109"/>
    </row>
    <row r="137" spans="1:15" s="257" customFormat="1" ht="144" customHeight="1">
      <c r="A137" s="325">
        <v>150118</v>
      </c>
      <c r="B137" s="581" t="s">
        <v>121</v>
      </c>
      <c r="C137" s="597"/>
      <c r="D137" s="597"/>
      <c r="E137" s="597"/>
      <c r="F137" s="597">
        <v>14400</v>
      </c>
      <c r="G137" s="598">
        <f t="shared" si="10"/>
        <v>0</v>
      </c>
      <c r="H137" s="597"/>
      <c r="I137" s="597"/>
      <c r="J137" s="137">
        <v>14400</v>
      </c>
      <c r="K137" s="137">
        <v>14400</v>
      </c>
      <c r="L137" s="137">
        <v>14400</v>
      </c>
      <c r="M137" s="599">
        <f t="shared" si="9"/>
        <v>14400</v>
      </c>
      <c r="O137" s="600"/>
    </row>
    <row r="138" spans="1:15" ht="207" customHeight="1">
      <c r="A138" s="97">
        <v>150122</v>
      </c>
      <c r="B138" s="581" t="s">
        <v>572</v>
      </c>
      <c r="C138" s="138"/>
      <c r="D138" s="137"/>
      <c r="E138" s="137"/>
      <c r="F138" s="137">
        <v>1526288</v>
      </c>
      <c r="G138" s="137">
        <f t="shared" si="10"/>
        <v>0</v>
      </c>
      <c r="H138" s="137"/>
      <c r="I138" s="137"/>
      <c r="J138" s="137">
        <v>1526288</v>
      </c>
      <c r="K138" s="137">
        <v>1526288</v>
      </c>
      <c r="L138" s="137">
        <v>1526288</v>
      </c>
      <c r="M138" s="148">
        <f t="shared" si="9"/>
        <v>1526288</v>
      </c>
      <c r="O138" s="162"/>
    </row>
    <row r="139" spans="1:15" s="113" customFormat="1" ht="117" customHeight="1">
      <c r="A139" s="110">
        <v>160000</v>
      </c>
      <c r="B139" s="122" t="s">
        <v>160</v>
      </c>
      <c r="C139" s="107">
        <f>C141</f>
        <v>50976</v>
      </c>
      <c r="D139" s="107"/>
      <c r="E139" s="107"/>
      <c r="F139" s="107">
        <f>F140</f>
        <v>0</v>
      </c>
      <c r="G139" s="107">
        <f t="shared" si="10"/>
        <v>0</v>
      </c>
      <c r="H139" s="107"/>
      <c r="I139" s="107"/>
      <c r="J139" s="107"/>
      <c r="K139" s="107"/>
      <c r="L139" s="107"/>
      <c r="M139" s="107">
        <f t="shared" si="9"/>
        <v>50976</v>
      </c>
      <c r="O139" s="123"/>
    </row>
    <row r="140" spans="1:15" ht="105" customHeight="1">
      <c r="A140" s="100">
        <v>160101</v>
      </c>
      <c r="B140" s="180" t="s">
        <v>639</v>
      </c>
      <c r="C140" s="138"/>
      <c r="D140" s="137"/>
      <c r="E140" s="137"/>
      <c r="F140" s="137"/>
      <c r="G140" s="137">
        <f t="shared" si="10"/>
        <v>0</v>
      </c>
      <c r="H140" s="137"/>
      <c r="I140" s="137"/>
      <c r="J140" s="137"/>
      <c r="K140" s="137"/>
      <c r="L140" s="137"/>
      <c r="M140" s="593">
        <f t="shared" si="9"/>
        <v>0</v>
      </c>
      <c r="O140" s="162"/>
    </row>
    <row r="141" spans="1:15" ht="150" customHeight="1">
      <c r="A141" s="100">
        <v>160903</v>
      </c>
      <c r="B141" s="180" t="s">
        <v>630</v>
      </c>
      <c r="C141" s="137">
        <v>50976</v>
      </c>
      <c r="D141" s="137"/>
      <c r="E141" s="137"/>
      <c r="F141" s="138"/>
      <c r="G141" s="137"/>
      <c r="H141" s="137"/>
      <c r="I141" s="137"/>
      <c r="J141" s="137"/>
      <c r="K141" s="137"/>
      <c r="L141" s="137"/>
      <c r="M141" s="593">
        <f t="shared" si="9"/>
        <v>50976</v>
      </c>
      <c r="O141" s="162"/>
    </row>
    <row r="142" spans="1:15" s="119" customFormat="1" ht="111" customHeight="1">
      <c r="A142" s="104">
        <v>170000</v>
      </c>
      <c r="B142" s="118" t="s">
        <v>278</v>
      </c>
      <c r="C142" s="101">
        <f>C143+C144+C145</f>
        <v>520700</v>
      </c>
      <c r="D142" s="101">
        <f>D143+D144+D145</f>
        <v>0</v>
      </c>
      <c r="E142" s="101">
        <f>E143+E144+E145</f>
        <v>0</v>
      </c>
      <c r="F142" s="101">
        <f>F143+F144+F145+F146</f>
        <v>0</v>
      </c>
      <c r="G142" s="101">
        <f aca="true" t="shared" si="11" ref="G142:G148">F142-J142</f>
        <v>0</v>
      </c>
      <c r="H142" s="101">
        <f>H143+H144+H145</f>
        <v>0</v>
      </c>
      <c r="I142" s="101">
        <f>I143+I144+I145</f>
        <v>0</v>
      </c>
      <c r="J142" s="101">
        <f>J143+J144+J145+J146</f>
        <v>0</v>
      </c>
      <c r="K142" s="101">
        <f>K143+K144+K145</f>
        <v>0</v>
      </c>
      <c r="L142" s="101">
        <f>L143+L144+L145</f>
        <v>0</v>
      </c>
      <c r="M142" s="101">
        <f t="shared" si="9"/>
        <v>520700</v>
      </c>
      <c r="O142" s="120"/>
    </row>
    <row r="143" spans="1:13" ht="28.5" customHeight="1" hidden="1">
      <c r="A143" s="142">
        <v>170101</v>
      </c>
      <c r="B143" s="174" t="s">
        <v>161</v>
      </c>
      <c r="C143" s="138"/>
      <c r="D143" s="137"/>
      <c r="E143" s="137"/>
      <c r="F143" s="138"/>
      <c r="G143" s="137">
        <f t="shared" si="11"/>
        <v>0</v>
      </c>
      <c r="H143" s="137"/>
      <c r="I143" s="137"/>
      <c r="J143" s="137"/>
      <c r="K143" s="137"/>
      <c r="L143" s="137"/>
      <c r="M143" s="137">
        <f t="shared" si="9"/>
        <v>0</v>
      </c>
    </row>
    <row r="144" spans="1:13" ht="123" customHeight="1">
      <c r="A144" s="97">
        <v>170102</v>
      </c>
      <c r="B144" s="143" t="s">
        <v>162</v>
      </c>
      <c r="C144" s="137">
        <v>453900</v>
      </c>
      <c r="D144" s="137"/>
      <c r="E144" s="137"/>
      <c r="F144" s="138"/>
      <c r="G144" s="137">
        <f t="shared" si="11"/>
        <v>0</v>
      </c>
      <c r="H144" s="137"/>
      <c r="I144" s="137"/>
      <c r="J144" s="137"/>
      <c r="K144" s="137"/>
      <c r="L144" s="137"/>
      <c r="M144" s="148">
        <f t="shared" si="9"/>
        <v>453900</v>
      </c>
    </row>
    <row r="145" spans="1:13" ht="121.5" customHeight="1">
      <c r="A145" s="97">
        <v>170302</v>
      </c>
      <c r="B145" s="143" t="s">
        <v>163</v>
      </c>
      <c r="C145" s="137">
        <v>66800</v>
      </c>
      <c r="D145" s="137"/>
      <c r="E145" s="137"/>
      <c r="F145" s="138"/>
      <c r="G145" s="137">
        <f t="shared" si="11"/>
        <v>0</v>
      </c>
      <c r="H145" s="137"/>
      <c r="I145" s="137"/>
      <c r="J145" s="137"/>
      <c r="K145" s="137"/>
      <c r="L145" s="137"/>
      <c r="M145" s="148">
        <f t="shared" si="9"/>
        <v>66800</v>
      </c>
    </row>
    <row r="146" spans="1:13" ht="169.5" customHeight="1" hidden="1">
      <c r="A146" s="97">
        <v>170703</v>
      </c>
      <c r="B146" s="143" t="s">
        <v>273</v>
      </c>
      <c r="C146" s="137"/>
      <c r="D146" s="137"/>
      <c r="E146" s="137"/>
      <c r="F146" s="138"/>
      <c r="G146" s="137">
        <f t="shared" si="11"/>
        <v>0</v>
      </c>
      <c r="H146" s="137"/>
      <c r="I146" s="137"/>
      <c r="J146" s="137"/>
      <c r="K146" s="137"/>
      <c r="L146" s="137"/>
      <c r="M146" s="148">
        <f t="shared" si="9"/>
        <v>0</v>
      </c>
    </row>
    <row r="147" spans="1:13" s="116" customFormat="1" ht="63" customHeight="1">
      <c r="A147" s="104">
        <v>180000</v>
      </c>
      <c r="B147" s="115" t="s">
        <v>164</v>
      </c>
      <c r="C147" s="101">
        <f>C148+C149</f>
        <v>20000</v>
      </c>
      <c r="D147" s="101">
        <f>D148</f>
        <v>0</v>
      </c>
      <c r="E147" s="101">
        <f>E148</f>
        <v>0</v>
      </c>
      <c r="F147" s="101">
        <f>F148+F149</f>
        <v>0</v>
      </c>
      <c r="G147" s="101">
        <f t="shared" si="11"/>
        <v>0</v>
      </c>
      <c r="H147" s="101">
        <f>H148</f>
        <v>0</v>
      </c>
      <c r="I147" s="101">
        <f>I148</f>
        <v>0</v>
      </c>
      <c r="J147" s="101">
        <f>J148+J149</f>
        <v>0</v>
      </c>
      <c r="K147" s="101">
        <f>K148+K149</f>
        <v>0</v>
      </c>
      <c r="L147" s="101">
        <f>L148+L149</f>
        <v>0</v>
      </c>
      <c r="M147" s="101">
        <f t="shared" si="9"/>
        <v>20000</v>
      </c>
    </row>
    <row r="148" spans="1:13" ht="72" customHeight="1">
      <c r="A148" s="142">
        <v>180404</v>
      </c>
      <c r="B148" s="174" t="s">
        <v>615</v>
      </c>
      <c r="C148" s="137">
        <v>20000</v>
      </c>
      <c r="D148" s="137"/>
      <c r="E148" s="137"/>
      <c r="F148" s="138"/>
      <c r="G148" s="137">
        <f t="shared" si="11"/>
        <v>0</v>
      </c>
      <c r="H148" s="137"/>
      <c r="I148" s="137"/>
      <c r="J148" s="137"/>
      <c r="K148" s="137"/>
      <c r="L148" s="137"/>
      <c r="M148" s="148">
        <f t="shared" si="9"/>
        <v>20000</v>
      </c>
    </row>
    <row r="149" spans="1:13" ht="126" customHeight="1" hidden="1">
      <c r="A149" s="142">
        <v>180409</v>
      </c>
      <c r="B149" s="174" t="s">
        <v>165</v>
      </c>
      <c r="C149" s="138"/>
      <c r="D149" s="137"/>
      <c r="E149" s="137"/>
      <c r="F149" s="137"/>
      <c r="G149" s="137"/>
      <c r="H149" s="137"/>
      <c r="I149" s="137"/>
      <c r="J149" s="137"/>
      <c r="K149" s="137"/>
      <c r="L149" s="137"/>
      <c r="M149" s="137">
        <f t="shared" si="9"/>
        <v>0</v>
      </c>
    </row>
    <row r="150" spans="1:13" s="116" customFormat="1" ht="117" customHeight="1">
      <c r="A150" s="104">
        <v>210000</v>
      </c>
      <c r="B150" s="118" t="s">
        <v>166</v>
      </c>
      <c r="C150" s="101">
        <f>C151</f>
        <v>13500</v>
      </c>
      <c r="D150" s="101">
        <f>D151</f>
        <v>0</v>
      </c>
      <c r="E150" s="101">
        <f>E151</f>
        <v>0</v>
      </c>
      <c r="F150" s="101">
        <f>F151</f>
        <v>0</v>
      </c>
      <c r="G150" s="101">
        <f>F150-J150</f>
        <v>0</v>
      </c>
      <c r="H150" s="101">
        <f>H151</f>
        <v>0</v>
      </c>
      <c r="I150" s="101">
        <f>I151</f>
        <v>0</v>
      </c>
      <c r="J150" s="101">
        <f>J151</f>
        <v>0</v>
      </c>
      <c r="K150" s="101">
        <f>K151</f>
        <v>0</v>
      </c>
      <c r="L150" s="101">
        <f>L151</f>
        <v>0</v>
      </c>
      <c r="M150" s="101">
        <f t="shared" si="9"/>
        <v>13500</v>
      </c>
    </row>
    <row r="151" spans="1:13" ht="117" customHeight="1">
      <c r="A151" s="97">
        <v>210105</v>
      </c>
      <c r="B151" s="143" t="s">
        <v>618</v>
      </c>
      <c r="C151" s="137">
        <v>13500</v>
      </c>
      <c r="D151" s="137"/>
      <c r="E151" s="137"/>
      <c r="F151" s="138"/>
      <c r="G151" s="137">
        <f>F151-J151</f>
        <v>0</v>
      </c>
      <c r="H151" s="137"/>
      <c r="I151" s="137"/>
      <c r="J151" s="137"/>
      <c r="K151" s="137"/>
      <c r="L151" s="137"/>
      <c r="M151" s="148">
        <f t="shared" si="9"/>
        <v>13500</v>
      </c>
    </row>
    <row r="152" spans="1:13" ht="32.25" customHeight="1" hidden="1">
      <c r="A152" s="151">
        <v>240601</v>
      </c>
      <c r="B152" s="152" t="s">
        <v>167</v>
      </c>
      <c r="C152" s="138"/>
      <c r="D152" s="137"/>
      <c r="E152" s="137"/>
      <c r="F152" s="138"/>
      <c r="G152" s="137"/>
      <c r="H152" s="137"/>
      <c r="I152" s="137"/>
      <c r="J152" s="137"/>
      <c r="K152" s="137"/>
      <c r="L152" s="137"/>
      <c r="M152" s="137">
        <f t="shared" si="9"/>
        <v>0</v>
      </c>
    </row>
    <row r="153" spans="1:13" ht="44.25" customHeight="1" hidden="1">
      <c r="A153" s="181">
        <v>240603</v>
      </c>
      <c r="B153" s="182" t="s">
        <v>168</v>
      </c>
      <c r="C153" s="138"/>
      <c r="D153" s="137"/>
      <c r="E153" s="137"/>
      <c r="F153" s="138"/>
      <c r="G153" s="137"/>
      <c r="H153" s="137"/>
      <c r="I153" s="137"/>
      <c r="J153" s="137"/>
      <c r="K153" s="137"/>
      <c r="L153" s="137"/>
      <c r="M153" s="137">
        <f t="shared" si="9"/>
        <v>0</v>
      </c>
    </row>
    <row r="154" spans="1:13" ht="61.5" hidden="1">
      <c r="A154" s="181">
        <v>240604</v>
      </c>
      <c r="B154" s="183" t="s">
        <v>169</v>
      </c>
      <c r="C154" s="184"/>
      <c r="D154" s="137"/>
      <c r="E154" s="137"/>
      <c r="F154" s="138"/>
      <c r="G154" s="137"/>
      <c r="H154" s="137"/>
      <c r="I154" s="137"/>
      <c r="J154" s="137"/>
      <c r="K154" s="137"/>
      <c r="L154" s="137"/>
      <c r="M154" s="137">
        <f t="shared" si="9"/>
        <v>0</v>
      </c>
    </row>
    <row r="155" spans="1:13" ht="123" hidden="1">
      <c r="A155" s="142">
        <v>210105</v>
      </c>
      <c r="B155" s="143" t="s">
        <v>170</v>
      </c>
      <c r="C155" s="138"/>
      <c r="D155" s="137"/>
      <c r="E155" s="137"/>
      <c r="F155" s="138"/>
      <c r="G155" s="137"/>
      <c r="H155" s="137"/>
      <c r="I155" s="137"/>
      <c r="J155" s="137"/>
      <c r="K155" s="137"/>
      <c r="L155" s="137"/>
      <c r="M155" s="137"/>
    </row>
    <row r="156" spans="1:13" ht="61.5" hidden="1">
      <c r="A156" s="142">
        <v>210110</v>
      </c>
      <c r="B156" s="143" t="s">
        <v>171</v>
      </c>
      <c r="C156" s="138"/>
      <c r="D156" s="137"/>
      <c r="E156" s="137"/>
      <c r="F156" s="138"/>
      <c r="G156" s="137"/>
      <c r="H156" s="137"/>
      <c r="I156" s="137"/>
      <c r="J156" s="137"/>
      <c r="K156" s="137"/>
      <c r="L156" s="137"/>
      <c r="M156" s="137"/>
    </row>
    <row r="157" spans="1:13" ht="61.5" hidden="1">
      <c r="A157" s="142">
        <v>230000</v>
      </c>
      <c r="B157" s="143" t="s">
        <v>174</v>
      </c>
      <c r="C157" s="138"/>
      <c r="D157" s="137"/>
      <c r="E157" s="137"/>
      <c r="F157" s="138"/>
      <c r="G157" s="137"/>
      <c r="H157" s="137"/>
      <c r="I157" s="137"/>
      <c r="J157" s="137"/>
      <c r="K157" s="137"/>
      <c r="L157" s="137"/>
      <c r="M157" s="137"/>
    </row>
    <row r="158" spans="1:13" ht="61.5" hidden="1">
      <c r="A158" s="142">
        <v>230100</v>
      </c>
      <c r="B158" s="143" t="s">
        <v>175</v>
      </c>
      <c r="C158" s="138"/>
      <c r="D158" s="137"/>
      <c r="E158" s="137"/>
      <c r="F158" s="138"/>
      <c r="G158" s="137"/>
      <c r="H158" s="137"/>
      <c r="I158" s="137"/>
      <c r="J158" s="137"/>
      <c r="K158" s="137"/>
      <c r="L158" s="137"/>
      <c r="M158" s="137"/>
    </row>
    <row r="159" spans="1:13" ht="61.5" hidden="1">
      <c r="A159" s="142">
        <v>1</v>
      </c>
      <c r="B159" s="142">
        <v>2</v>
      </c>
      <c r="C159" s="111"/>
      <c r="D159" s="167"/>
      <c r="E159" s="167"/>
      <c r="F159" s="111"/>
      <c r="G159" s="167"/>
      <c r="H159" s="167"/>
      <c r="I159" s="167"/>
      <c r="J159" s="167"/>
      <c r="K159" s="167"/>
      <c r="L159" s="167"/>
      <c r="M159" s="167"/>
    </row>
    <row r="160" spans="1:13" ht="61.5" hidden="1">
      <c r="A160" s="142">
        <v>230200</v>
      </c>
      <c r="B160" s="143" t="s">
        <v>176</v>
      </c>
      <c r="C160" s="138"/>
      <c r="D160" s="137"/>
      <c r="E160" s="137"/>
      <c r="F160" s="138"/>
      <c r="G160" s="137"/>
      <c r="H160" s="137"/>
      <c r="I160" s="137"/>
      <c r="J160" s="137"/>
      <c r="K160" s="137"/>
      <c r="L160" s="137"/>
      <c r="M160" s="137"/>
    </row>
    <row r="161" spans="1:13" s="116" customFormat="1" ht="84.75" customHeight="1">
      <c r="A161" s="104">
        <v>250000</v>
      </c>
      <c r="B161" s="118" t="s">
        <v>177</v>
      </c>
      <c r="C161" s="101">
        <f>C162+C163+C166+C164</f>
        <v>177000</v>
      </c>
      <c r="D161" s="101">
        <f>D162+D163+D166</f>
        <v>0</v>
      </c>
      <c r="E161" s="101">
        <f>E162+E163+E166</f>
        <v>0</v>
      </c>
      <c r="F161" s="101">
        <f>F162+F163+F166</f>
        <v>0</v>
      </c>
      <c r="G161" s="101">
        <f>F161-J161</f>
        <v>0</v>
      </c>
      <c r="H161" s="101">
        <f>H162+H163+H166</f>
        <v>0</v>
      </c>
      <c r="I161" s="101">
        <f>I162+I163+I166</f>
        <v>0</v>
      </c>
      <c r="J161" s="101">
        <f>J162+J163+J166</f>
        <v>0</v>
      </c>
      <c r="K161" s="101">
        <f>K162+K163+K166</f>
        <v>0</v>
      </c>
      <c r="L161" s="101">
        <f>L162+L163+L166</f>
        <v>0</v>
      </c>
      <c r="M161" s="101">
        <f>C161+F161</f>
        <v>177000</v>
      </c>
    </row>
    <row r="162" spans="1:13" s="113" customFormat="1" ht="57" customHeight="1">
      <c r="A162" s="142">
        <v>250102</v>
      </c>
      <c r="B162" s="147" t="s">
        <v>178</v>
      </c>
      <c r="C162" s="137">
        <v>50000</v>
      </c>
      <c r="D162" s="137"/>
      <c r="E162" s="137"/>
      <c r="F162" s="138"/>
      <c r="G162" s="137">
        <f>F162-J162</f>
        <v>0</v>
      </c>
      <c r="H162" s="137"/>
      <c r="I162" s="137"/>
      <c r="J162" s="137"/>
      <c r="K162" s="137"/>
      <c r="L162" s="137"/>
      <c r="M162" s="148">
        <f aca="true" t="shared" si="12" ref="M162:M167">C162+F162</f>
        <v>50000</v>
      </c>
    </row>
    <row r="163" spans="1:13" s="113" customFormat="1" ht="108" customHeight="1" hidden="1">
      <c r="A163" s="97">
        <v>250203</v>
      </c>
      <c r="B163" s="147" t="s">
        <v>179</v>
      </c>
      <c r="C163" s="150"/>
      <c r="D163" s="137"/>
      <c r="E163" s="137"/>
      <c r="F163" s="138"/>
      <c r="G163" s="137">
        <f>F163-J163</f>
        <v>0</v>
      </c>
      <c r="H163" s="137"/>
      <c r="I163" s="137"/>
      <c r="J163" s="137"/>
      <c r="K163" s="137"/>
      <c r="L163" s="137"/>
      <c r="M163" s="148">
        <f t="shared" si="12"/>
        <v>0</v>
      </c>
    </row>
    <row r="164" spans="1:13" s="113" customFormat="1" ht="99" customHeight="1" hidden="1">
      <c r="A164" s="97">
        <v>250306</v>
      </c>
      <c r="B164" s="147" t="s">
        <v>180</v>
      </c>
      <c r="C164" s="185"/>
      <c r="D164" s="137"/>
      <c r="E164" s="137"/>
      <c r="F164" s="138"/>
      <c r="G164" s="137"/>
      <c r="H164" s="137"/>
      <c r="I164" s="137"/>
      <c r="J164" s="137"/>
      <c r="K164" s="137"/>
      <c r="L164" s="137"/>
      <c r="M164" s="148">
        <f t="shared" si="12"/>
        <v>0</v>
      </c>
    </row>
    <row r="165" spans="1:13" s="113" customFormat="1" ht="108" customHeight="1" hidden="1">
      <c r="A165" s="97"/>
      <c r="B165" s="984"/>
      <c r="C165" s="985"/>
      <c r="D165" s="137"/>
      <c r="E165" s="137"/>
      <c r="F165" s="138"/>
      <c r="G165" s="137"/>
      <c r="H165" s="137"/>
      <c r="I165" s="137"/>
      <c r="J165" s="137"/>
      <c r="K165" s="137"/>
      <c r="L165" s="137"/>
      <c r="M165" s="148">
        <f t="shared" si="12"/>
        <v>0</v>
      </c>
    </row>
    <row r="166" spans="1:13" s="113" customFormat="1" ht="59.25" customHeight="1">
      <c r="A166" s="142">
        <v>250404</v>
      </c>
      <c r="B166" s="147" t="s">
        <v>609</v>
      </c>
      <c r="C166" s="137">
        <v>127000</v>
      </c>
      <c r="D166" s="137"/>
      <c r="E166" s="137"/>
      <c r="F166" s="137"/>
      <c r="G166" s="137">
        <f>F166-J166</f>
        <v>0</v>
      </c>
      <c r="H166" s="137"/>
      <c r="I166" s="137"/>
      <c r="J166" s="137"/>
      <c r="K166" s="137"/>
      <c r="L166" s="137"/>
      <c r="M166" s="148">
        <f t="shared" si="12"/>
        <v>127000</v>
      </c>
    </row>
    <row r="167" spans="1:15" s="124" customFormat="1" ht="69" customHeight="1">
      <c r="A167" s="959" t="s">
        <v>374</v>
      </c>
      <c r="B167" s="960"/>
      <c r="C167" s="111">
        <f>C17+C30+C41+C48+C116+C125+C130+C136+C142+C147+C150+C161+C139</f>
        <v>88773329</v>
      </c>
      <c r="D167" s="111">
        <f>D17+D30+D41+D48+D116+D125+D130+D136+D142+D147+D150+D161</f>
        <v>32681992</v>
      </c>
      <c r="E167" s="111">
        <f>E17+E30+E41+E48+E116+E125+E130+E136+E142+E147+E150+E161</f>
        <v>5386263</v>
      </c>
      <c r="F167" s="111">
        <f>F17+F30+F41+F48+F116+F125+F130+F136+F142+F147+F150+F161+F139</f>
        <v>2988958</v>
      </c>
      <c r="G167" s="111">
        <f>F167-J167</f>
        <v>1152270</v>
      </c>
      <c r="H167" s="111">
        <f>H17+H30+H41+H48+H116+H125+H130+H136+H142+H147+H150+H161</f>
        <v>72600</v>
      </c>
      <c r="I167" s="111">
        <f>I17+I30+I41+I48+I116+I125+I130+I136+I142+I147+I150+I161</f>
        <v>0</v>
      </c>
      <c r="J167" s="111">
        <f>J17+J30+J41+J48+J116+J125+J130+J136+J142+J147+J150+J161+J114</f>
        <v>1836688</v>
      </c>
      <c r="K167" s="111">
        <f>K17+K30+K41+K48+K116+K125+K130+K136+K142+K147+K150+K161+K114</f>
        <v>1682688</v>
      </c>
      <c r="L167" s="111">
        <f>L17+L30+L41+L48+L116+L125+L130+L136+L142+L147+L150+L161+L114</f>
        <v>1682688</v>
      </c>
      <c r="M167" s="112">
        <f t="shared" si="12"/>
        <v>91762287</v>
      </c>
      <c r="O167" s="125"/>
    </row>
    <row r="168" spans="1:13" ht="61.5" hidden="1">
      <c r="A168" s="142"/>
      <c r="B168" s="147"/>
      <c r="C168" s="186"/>
      <c r="D168" s="137"/>
      <c r="E168" s="137"/>
      <c r="F168" s="138"/>
      <c r="G168" s="137"/>
      <c r="H168" s="137"/>
      <c r="I168" s="137"/>
      <c r="J168" s="137"/>
      <c r="K168" s="137"/>
      <c r="L168" s="137"/>
      <c r="M168" s="137"/>
    </row>
    <row r="169" spans="1:13" ht="40.5" customHeight="1" hidden="1">
      <c r="A169" s="961"/>
      <c r="B169" s="962"/>
      <c r="C169" s="948"/>
      <c r="D169" s="982"/>
      <c r="E169" s="982"/>
      <c r="F169" s="957"/>
      <c r="G169" s="982"/>
      <c r="H169" s="982"/>
      <c r="I169" s="982"/>
      <c r="J169" s="982"/>
      <c r="K169" s="187"/>
      <c r="L169" s="187"/>
      <c r="M169" s="982"/>
    </row>
    <row r="170" spans="1:13" ht="12.75" customHeight="1" hidden="1">
      <c r="A170" s="963"/>
      <c r="B170" s="947"/>
      <c r="C170" s="949"/>
      <c r="D170" s="983"/>
      <c r="E170" s="983"/>
      <c r="F170" s="958"/>
      <c r="G170" s="983"/>
      <c r="H170" s="983"/>
      <c r="I170" s="983"/>
      <c r="J170" s="983"/>
      <c r="K170" s="188"/>
      <c r="L170" s="188"/>
      <c r="M170" s="983"/>
    </row>
    <row r="171" spans="1:13" s="116" customFormat="1" ht="81.75" customHeight="1">
      <c r="A171" s="980" t="s">
        <v>548</v>
      </c>
      <c r="B171" s="981"/>
      <c r="C171" s="101">
        <f>C173+C177+C179+C188+C178</f>
        <v>5443044</v>
      </c>
      <c r="D171" s="101">
        <f>D173+D177+D179+D180+D181+D182+D184+D185</f>
        <v>0</v>
      </c>
      <c r="E171" s="101">
        <f>E173+E177+E179+E180+E181+E182+E184+E185</f>
        <v>0</v>
      </c>
      <c r="F171" s="101">
        <f>F173+F177+F179+F188+F178</f>
        <v>517100</v>
      </c>
      <c r="G171" s="101">
        <f>F171-J171</f>
        <v>165500</v>
      </c>
      <c r="H171" s="101">
        <f>H173+H177+H179+H180+H181+H182+H184+H185</f>
        <v>0</v>
      </c>
      <c r="I171" s="101">
        <f>I173+I177+I179+I180+I181+I182+I184+I185</f>
        <v>0</v>
      </c>
      <c r="J171" s="101">
        <f>J173+J177+J179+J188+J178</f>
        <v>351600</v>
      </c>
      <c r="K171" s="101">
        <f>K173+K177+K179+K180+K181+K182+K184+K185</f>
        <v>0</v>
      </c>
      <c r="L171" s="101">
        <f>L173+L177+L179+L180+L181+L182+L184+L185</f>
        <v>0</v>
      </c>
      <c r="M171" s="101">
        <f>C171+F171</f>
        <v>5960144</v>
      </c>
    </row>
    <row r="172" spans="1:13" s="128" customFormat="1" ht="3.75" customHeight="1">
      <c r="A172" s="189"/>
      <c r="B172" s="126"/>
      <c r="C172" s="127"/>
      <c r="D172" s="112"/>
      <c r="E172" s="112"/>
      <c r="F172" s="112"/>
      <c r="G172" s="112"/>
      <c r="H172" s="112"/>
      <c r="I172" s="112"/>
      <c r="J172" s="112"/>
      <c r="K172" s="112"/>
      <c r="L172" s="112"/>
      <c r="M172" s="112"/>
    </row>
    <row r="173" spans="1:15" ht="331.5" customHeight="1">
      <c r="A173" s="989">
        <v>250311</v>
      </c>
      <c r="B173" s="954" t="s">
        <v>181</v>
      </c>
      <c r="C173" s="978">
        <v>3415332</v>
      </c>
      <c r="D173" s="978"/>
      <c r="E173" s="978"/>
      <c r="F173" s="979"/>
      <c r="G173" s="163">
        <f aca="true" t="shared" si="13" ref="G173:G197">F173-J173</f>
        <v>0</v>
      </c>
      <c r="H173" s="978"/>
      <c r="I173" s="978"/>
      <c r="J173" s="978"/>
      <c r="K173" s="163"/>
      <c r="L173" s="163"/>
      <c r="M173" s="148">
        <f aca="true" t="shared" si="14" ref="M173:M196">C173+F173</f>
        <v>3415332</v>
      </c>
      <c r="O173" s="162"/>
    </row>
    <row r="174" spans="1:13" ht="15" customHeight="1" hidden="1">
      <c r="A174" s="990"/>
      <c r="B174" s="955"/>
      <c r="C174" s="978"/>
      <c r="D174" s="978"/>
      <c r="E174" s="978"/>
      <c r="F174" s="979"/>
      <c r="G174" s="163">
        <f t="shared" si="13"/>
        <v>0</v>
      </c>
      <c r="H174" s="978"/>
      <c r="I174" s="978"/>
      <c r="J174" s="978"/>
      <c r="K174" s="163"/>
      <c r="L174" s="163"/>
      <c r="M174" s="148">
        <f t="shared" si="14"/>
        <v>0</v>
      </c>
    </row>
    <row r="175" spans="1:13" ht="75" customHeight="1" hidden="1">
      <c r="A175" s="990"/>
      <c r="B175" s="955"/>
      <c r="C175" s="978"/>
      <c r="D175" s="978"/>
      <c r="E175" s="978"/>
      <c r="F175" s="979"/>
      <c r="G175" s="163">
        <f t="shared" si="13"/>
        <v>0</v>
      </c>
      <c r="H175" s="978"/>
      <c r="I175" s="978"/>
      <c r="J175" s="978"/>
      <c r="K175" s="163"/>
      <c r="L175" s="163"/>
      <c r="M175" s="148">
        <f t="shared" si="14"/>
        <v>0</v>
      </c>
    </row>
    <row r="176" spans="1:13" ht="45" customHeight="1" hidden="1">
      <c r="A176" s="964"/>
      <c r="B176" s="956"/>
      <c r="C176" s="978"/>
      <c r="D176" s="978"/>
      <c r="E176" s="978"/>
      <c r="F176" s="979"/>
      <c r="G176" s="163">
        <f t="shared" si="13"/>
        <v>0</v>
      </c>
      <c r="H176" s="978"/>
      <c r="I176" s="978"/>
      <c r="J176" s="978"/>
      <c r="K176" s="163"/>
      <c r="L176" s="163"/>
      <c r="M176" s="148">
        <f t="shared" si="14"/>
        <v>0</v>
      </c>
    </row>
    <row r="177" spans="1:13" ht="48" customHeight="1" hidden="1">
      <c r="A177" s="97">
        <v>250312</v>
      </c>
      <c r="B177" s="147" t="s">
        <v>183</v>
      </c>
      <c r="C177" s="155"/>
      <c r="D177" s="155"/>
      <c r="E177" s="155"/>
      <c r="F177" s="158"/>
      <c r="G177" s="155">
        <f t="shared" si="13"/>
        <v>0</v>
      </c>
      <c r="H177" s="155"/>
      <c r="I177" s="155"/>
      <c r="J177" s="155"/>
      <c r="K177" s="155"/>
      <c r="L177" s="155"/>
      <c r="M177" s="148">
        <f t="shared" si="14"/>
        <v>0</v>
      </c>
    </row>
    <row r="178" spans="1:13" ht="63" customHeight="1" hidden="1">
      <c r="A178" s="97">
        <v>250313</v>
      </c>
      <c r="B178" s="365" t="s">
        <v>296</v>
      </c>
      <c r="C178" s="155"/>
      <c r="D178" s="155"/>
      <c r="E178" s="155"/>
      <c r="F178" s="158"/>
      <c r="G178" s="155"/>
      <c r="H178" s="155"/>
      <c r="I178" s="155"/>
      <c r="J178" s="155"/>
      <c r="K178" s="155"/>
      <c r="L178" s="155"/>
      <c r="M178" s="148">
        <f t="shared" si="14"/>
        <v>0</v>
      </c>
    </row>
    <row r="179" spans="1:13" ht="69" customHeight="1">
      <c r="A179" s="142">
        <v>250315</v>
      </c>
      <c r="B179" s="147" t="s">
        <v>184</v>
      </c>
      <c r="C179" s="155">
        <v>470800</v>
      </c>
      <c r="D179" s="155"/>
      <c r="E179" s="155"/>
      <c r="F179" s="158"/>
      <c r="G179" s="155">
        <f t="shared" si="13"/>
        <v>0</v>
      </c>
      <c r="H179" s="155"/>
      <c r="I179" s="155"/>
      <c r="J179" s="155"/>
      <c r="K179" s="155"/>
      <c r="L179" s="155"/>
      <c r="M179" s="148">
        <f t="shared" si="14"/>
        <v>470800</v>
      </c>
    </row>
    <row r="180" spans="1:13" ht="51" customHeight="1" hidden="1">
      <c r="A180" s="97">
        <v>250319</v>
      </c>
      <c r="B180" s="147" t="s">
        <v>185</v>
      </c>
      <c r="C180" s="155"/>
      <c r="D180" s="155"/>
      <c r="E180" s="155"/>
      <c r="F180" s="158"/>
      <c r="G180" s="158">
        <f t="shared" si="13"/>
        <v>0</v>
      </c>
      <c r="H180" s="155"/>
      <c r="I180" s="155"/>
      <c r="J180" s="155"/>
      <c r="K180" s="155"/>
      <c r="L180" s="155"/>
      <c r="M180" s="148">
        <f t="shared" si="14"/>
        <v>0</v>
      </c>
    </row>
    <row r="181" spans="1:13" ht="51" customHeight="1" hidden="1">
      <c r="A181" s="97">
        <v>250327</v>
      </c>
      <c r="B181" s="147" t="s">
        <v>186</v>
      </c>
      <c r="C181" s="163"/>
      <c r="D181" s="163"/>
      <c r="E181" s="163"/>
      <c r="F181" s="150"/>
      <c r="G181" s="163">
        <f t="shared" si="13"/>
        <v>0</v>
      </c>
      <c r="H181" s="163"/>
      <c r="I181" s="163"/>
      <c r="J181" s="163"/>
      <c r="K181" s="163"/>
      <c r="L181" s="163"/>
      <c r="M181" s="148">
        <f t="shared" si="14"/>
        <v>0</v>
      </c>
    </row>
    <row r="182" spans="1:13" ht="48" customHeight="1" hidden="1">
      <c r="A182" s="97">
        <v>250339</v>
      </c>
      <c r="B182" s="190" t="s">
        <v>192</v>
      </c>
      <c r="C182" s="163"/>
      <c r="D182" s="163"/>
      <c r="E182" s="163"/>
      <c r="F182" s="150"/>
      <c r="G182" s="163">
        <f t="shared" si="13"/>
        <v>0</v>
      </c>
      <c r="H182" s="163"/>
      <c r="I182" s="163"/>
      <c r="J182" s="163"/>
      <c r="K182" s="163"/>
      <c r="L182" s="163"/>
      <c r="M182" s="148">
        <f t="shared" si="14"/>
        <v>0</v>
      </c>
    </row>
    <row r="183" spans="1:13" ht="60" customHeight="1" hidden="1">
      <c r="A183" s="97">
        <v>250342</v>
      </c>
      <c r="B183" s="190" t="s">
        <v>193</v>
      </c>
      <c r="C183" s="155"/>
      <c r="D183" s="155"/>
      <c r="E183" s="155"/>
      <c r="F183" s="158"/>
      <c r="G183" s="155">
        <f t="shared" si="13"/>
        <v>0</v>
      </c>
      <c r="H183" s="155"/>
      <c r="I183" s="155"/>
      <c r="J183" s="155"/>
      <c r="K183" s="155"/>
      <c r="L183" s="155"/>
      <c r="M183" s="148">
        <f t="shared" si="14"/>
        <v>0</v>
      </c>
    </row>
    <row r="184" spans="1:13" s="191" customFormat="1" ht="51" customHeight="1" hidden="1">
      <c r="A184" s="97">
        <v>250343</v>
      </c>
      <c r="B184" s="190" t="s">
        <v>194</v>
      </c>
      <c r="C184" s="163"/>
      <c r="D184" s="163"/>
      <c r="E184" s="163"/>
      <c r="F184" s="150"/>
      <c r="G184" s="163">
        <f t="shared" si="13"/>
        <v>0</v>
      </c>
      <c r="H184" s="163"/>
      <c r="I184" s="163"/>
      <c r="J184" s="163"/>
      <c r="K184" s="163"/>
      <c r="L184" s="163"/>
      <c r="M184" s="148">
        <f t="shared" si="14"/>
        <v>0</v>
      </c>
    </row>
    <row r="185" spans="1:13" ht="39" customHeight="1" hidden="1">
      <c r="A185" s="97">
        <v>250380</v>
      </c>
      <c r="B185" s="161" t="s">
        <v>195</v>
      </c>
      <c r="C185" s="137"/>
      <c r="D185" s="137"/>
      <c r="E185" s="137"/>
      <c r="F185" s="138"/>
      <c r="G185" s="137">
        <f t="shared" si="13"/>
        <v>0</v>
      </c>
      <c r="H185" s="137"/>
      <c r="I185" s="137"/>
      <c r="J185" s="137"/>
      <c r="K185" s="137"/>
      <c r="L185" s="137"/>
      <c r="M185" s="148">
        <f t="shared" si="14"/>
        <v>0</v>
      </c>
    </row>
    <row r="186" spans="3:13" ht="57" customHeight="1" hidden="1">
      <c r="C186" s="137"/>
      <c r="D186" s="137"/>
      <c r="E186" s="137"/>
      <c r="F186" s="138"/>
      <c r="G186" s="138">
        <f t="shared" si="13"/>
        <v>0</v>
      </c>
      <c r="H186" s="137"/>
      <c r="I186" s="137"/>
      <c r="J186" s="137"/>
      <c r="K186" s="137"/>
      <c r="L186" s="137"/>
      <c r="M186" s="148">
        <f t="shared" si="14"/>
        <v>0</v>
      </c>
    </row>
    <row r="187" spans="1:13" ht="84" customHeight="1" hidden="1">
      <c r="A187" s="192"/>
      <c r="B187" s="457"/>
      <c r="C187" s="137"/>
      <c r="D187" s="137"/>
      <c r="E187" s="137"/>
      <c r="F187" s="138"/>
      <c r="G187" s="138">
        <f t="shared" si="13"/>
        <v>0</v>
      </c>
      <c r="H187" s="137"/>
      <c r="I187" s="137"/>
      <c r="J187" s="137"/>
      <c r="K187" s="137"/>
      <c r="L187" s="137"/>
      <c r="M187" s="148">
        <f t="shared" si="14"/>
        <v>0</v>
      </c>
    </row>
    <row r="188" spans="1:13" s="113" customFormat="1" ht="60" customHeight="1">
      <c r="A188" s="986" t="s">
        <v>196</v>
      </c>
      <c r="B188" s="986"/>
      <c r="C188" s="107">
        <f>C189+C190+C196+C194+C195</f>
        <v>1556912</v>
      </c>
      <c r="D188" s="107"/>
      <c r="E188" s="107"/>
      <c r="F188" s="107">
        <f>F189+F190+F196+F194+F195</f>
        <v>517100</v>
      </c>
      <c r="G188" s="107">
        <f t="shared" si="13"/>
        <v>165500</v>
      </c>
      <c r="H188" s="107">
        <f>H189+H190+H196+H194+H195</f>
        <v>0</v>
      </c>
      <c r="I188" s="107">
        <f>I189+I190+I196+I194+I195</f>
        <v>0</v>
      </c>
      <c r="J188" s="107">
        <f>J189+J190+J196+J194+J195</f>
        <v>351600</v>
      </c>
      <c r="K188" s="107">
        <f>K189+K190+K196+K194+K195</f>
        <v>0</v>
      </c>
      <c r="L188" s="107">
        <f>L189+L190+L196+L194+L195</f>
        <v>0</v>
      </c>
      <c r="M188" s="103">
        <f t="shared" si="14"/>
        <v>2074012</v>
      </c>
    </row>
    <row r="189" spans="1:13" s="193" customFormat="1" ht="6" customHeight="1" hidden="1">
      <c r="A189" s="192">
        <v>250342</v>
      </c>
      <c r="B189" s="347" t="s">
        <v>197</v>
      </c>
      <c r="C189" s="155"/>
      <c r="D189" s="155"/>
      <c r="E189" s="155"/>
      <c r="F189" s="158"/>
      <c r="G189" s="155">
        <f t="shared" si="13"/>
        <v>0</v>
      </c>
      <c r="H189" s="155"/>
      <c r="I189" s="155"/>
      <c r="J189" s="155"/>
      <c r="K189" s="155"/>
      <c r="L189" s="155"/>
      <c r="M189" s="148">
        <f t="shared" si="14"/>
        <v>0</v>
      </c>
    </row>
    <row r="190" spans="1:13" s="133" customFormat="1" ht="165" customHeight="1">
      <c r="A190" s="97">
        <v>250352</v>
      </c>
      <c r="B190" s="351" t="s">
        <v>198</v>
      </c>
      <c r="C190" s="163">
        <v>83200</v>
      </c>
      <c r="D190" s="163"/>
      <c r="E190" s="163"/>
      <c r="F190" s="150"/>
      <c r="G190" s="163">
        <f t="shared" si="13"/>
        <v>0</v>
      </c>
      <c r="H190" s="163"/>
      <c r="I190" s="163"/>
      <c r="J190" s="163"/>
      <c r="K190" s="163"/>
      <c r="L190" s="163"/>
      <c r="M190" s="148">
        <f t="shared" si="14"/>
        <v>83200</v>
      </c>
    </row>
    <row r="191" spans="3:13" ht="3" customHeight="1" hidden="1">
      <c r="C191" s="194"/>
      <c r="D191" s="137"/>
      <c r="E191" s="137"/>
      <c r="F191" s="138"/>
      <c r="G191" s="138">
        <f t="shared" si="13"/>
        <v>0</v>
      </c>
      <c r="H191" s="137"/>
      <c r="I191" s="137"/>
      <c r="J191" s="137"/>
      <c r="K191" s="137"/>
      <c r="L191" s="137"/>
      <c r="M191" s="137">
        <f>C191+F191</f>
        <v>0</v>
      </c>
    </row>
    <row r="192" spans="3:13" ht="18" customHeight="1" hidden="1">
      <c r="C192" s="194"/>
      <c r="D192" s="137"/>
      <c r="E192" s="137"/>
      <c r="F192" s="138"/>
      <c r="G192" s="138"/>
      <c r="H192" s="137"/>
      <c r="I192" s="137"/>
      <c r="J192" s="137"/>
      <c r="K192" s="137"/>
      <c r="L192" s="137"/>
      <c r="M192" s="137"/>
    </row>
    <row r="193" spans="3:13" ht="3" customHeight="1" hidden="1">
      <c r="C193" s="194"/>
      <c r="D193" s="137"/>
      <c r="E193" s="137"/>
      <c r="F193" s="138"/>
      <c r="G193" s="138"/>
      <c r="H193" s="137"/>
      <c r="I193" s="137"/>
      <c r="J193" s="137"/>
      <c r="K193" s="137"/>
      <c r="L193" s="137"/>
      <c r="M193" s="137"/>
    </row>
    <row r="194" spans="1:13" ht="189" customHeight="1">
      <c r="A194" s="97">
        <v>250354</v>
      </c>
      <c r="B194" s="343" t="s">
        <v>255</v>
      </c>
      <c r="C194" s="194"/>
      <c r="D194" s="137"/>
      <c r="E194" s="137"/>
      <c r="F194" s="163">
        <v>517100</v>
      </c>
      <c r="G194" s="163">
        <f t="shared" si="13"/>
        <v>165500</v>
      </c>
      <c r="H194" s="137"/>
      <c r="I194" s="137"/>
      <c r="J194" s="163">
        <v>351600</v>
      </c>
      <c r="K194" s="137"/>
      <c r="L194" s="137"/>
      <c r="M194" s="148">
        <f t="shared" si="14"/>
        <v>517100</v>
      </c>
    </row>
    <row r="195" spans="1:13" ht="183" customHeight="1" hidden="1">
      <c r="A195" s="97">
        <v>250366</v>
      </c>
      <c r="B195" s="343" t="s">
        <v>633</v>
      </c>
      <c r="C195" s="458"/>
      <c r="D195" s="137"/>
      <c r="E195" s="137"/>
      <c r="F195" s="138"/>
      <c r="G195" s="138"/>
      <c r="H195" s="137"/>
      <c r="I195" s="137"/>
      <c r="J195" s="137"/>
      <c r="K195" s="137"/>
      <c r="L195" s="137"/>
      <c r="M195" s="148">
        <f>C195+F195</f>
        <v>0</v>
      </c>
    </row>
    <row r="196" spans="1:13" s="341" customFormat="1" ht="222" customHeight="1">
      <c r="A196" s="339">
        <v>250366</v>
      </c>
      <c r="B196" s="343" t="s">
        <v>633</v>
      </c>
      <c r="C196" s="340">
        <v>1473712</v>
      </c>
      <c r="D196" s="340"/>
      <c r="E196" s="340"/>
      <c r="F196" s="340"/>
      <c r="G196" s="175">
        <f t="shared" si="13"/>
        <v>0</v>
      </c>
      <c r="H196" s="340"/>
      <c r="I196" s="340"/>
      <c r="J196" s="340"/>
      <c r="K196" s="340"/>
      <c r="L196" s="340"/>
      <c r="M196" s="148">
        <f t="shared" si="14"/>
        <v>1473712</v>
      </c>
    </row>
    <row r="197" spans="1:65" s="129" customFormat="1" ht="99" customHeight="1">
      <c r="A197" s="987" t="s">
        <v>199</v>
      </c>
      <c r="B197" s="988"/>
      <c r="C197" s="114">
        <f>C167+C171</f>
        <v>94216373</v>
      </c>
      <c r="D197" s="114">
        <f>D167+D171</f>
        <v>32681992</v>
      </c>
      <c r="E197" s="114">
        <f>E167+E171</f>
        <v>5386263</v>
      </c>
      <c r="F197" s="114">
        <f>F167+F171</f>
        <v>3506058</v>
      </c>
      <c r="G197" s="114">
        <f t="shared" si="13"/>
        <v>1317770</v>
      </c>
      <c r="H197" s="114">
        <f>H17+H30+H41+H48+H116+H125+H130+H136+H139+H142+H147+H150+H161</f>
        <v>72600</v>
      </c>
      <c r="I197" s="114">
        <f>I17+I30+I41+I48+I116+I125+I130+I136+I139+I142+I147+I150+I161</f>
        <v>0</v>
      </c>
      <c r="J197" s="114">
        <f>J17+J30+J41+J48+J116+J125+J130+J136+J139+J142+J147+J150+J161+J171</f>
        <v>2188288</v>
      </c>
      <c r="K197" s="114">
        <f>K17+K30+K41+K48+K116+K125+K130+K136+K139+K142+K147+K150+K161</f>
        <v>1682688</v>
      </c>
      <c r="L197" s="114">
        <f>L17+L30+L41+L48+L116+L125+L130+L136+L139+L142+L147+L150+L161</f>
        <v>1682688</v>
      </c>
      <c r="M197" s="114">
        <f>C197+F197</f>
        <v>97722431</v>
      </c>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row>
    <row r="198" spans="1:13" ht="61.5">
      <c r="A198" s="134"/>
      <c r="C198" s="113"/>
      <c r="D198" s="113"/>
      <c r="E198" s="113"/>
      <c r="F198" s="113"/>
      <c r="G198" s="113"/>
      <c r="H198" s="113"/>
      <c r="I198" s="113"/>
      <c r="J198" s="113"/>
      <c r="K198" s="113"/>
      <c r="L198" s="113"/>
      <c r="M198" s="195"/>
    </row>
    <row r="199" spans="1:13" ht="61.5">
      <c r="A199" s="134"/>
      <c r="C199" s="113"/>
      <c r="D199" s="113"/>
      <c r="E199" s="113"/>
      <c r="F199" s="113"/>
      <c r="G199" s="113"/>
      <c r="H199" s="113"/>
      <c r="I199" s="113"/>
      <c r="J199" s="113"/>
      <c r="K199" s="113"/>
      <c r="L199" s="113"/>
      <c r="M199" s="195"/>
    </row>
    <row r="200" spans="1:5" ht="61.5">
      <c r="A200" s="196"/>
      <c r="E200" s="162"/>
    </row>
    <row r="201" spans="1:9" ht="61.5">
      <c r="A201" s="196"/>
      <c r="I201" s="162"/>
    </row>
    <row r="202" ht="61.5">
      <c r="A202" s="196"/>
    </row>
    <row r="203" ht="61.5">
      <c r="A203" s="196"/>
    </row>
    <row r="204" ht="61.5">
      <c r="A204" s="198"/>
    </row>
    <row r="205" ht="61.5">
      <c r="A205" s="134"/>
    </row>
    <row r="206" spans="1:3" ht="61.5">
      <c r="A206" s="199"/>
      <c r="B206" s="200"/>
      <c r="C206" s="201"/>
    </row>
    <row r="208" ht="61.5">
      <c r="A208" s="202"/>
    </row>
    <row r="209" ht="61.5">
      <c r="A209" s="203"/>
    </row>
  </sheetData>
  <mergeCells count="55">
    <mergeCell ref="H1:J1"/>
    <mergeCell ref="B5:H5"/>
    <mergeCell ref="L2:M2"/>
    <mergeCell ref="L3:M3"/>
    <mergeCell ref="L4:M4"/>
    <mergeCell ref="A8:A15"/>
    <mergeCell ref="B8:B15"/>
    <mergeCell ref="C8:E11"/>
    <mergeCell ref="F8:J11"/>
    <mergeCell ref="M8:M15"/>
    <mergeCell ref="C12:C15"/>
    <mergeCell ref="D12:E14"/>
    <mergeCell ref="F12:F15"/>
    <mergeCell ref="G12:G15"/>
    <mergeCell ref="H12:I14"/>
    <mergeCell ref="J12:J15"/>
    <mergeCell ref="K12:L13"/>
    <mergeCell ref="K14:K15"/>
    <mergeCell ref="A49:B49"/>
    <mergeCell ref="A65:B65"/>
    <mergeCell ref="A109:A110"/>
    <mergeCell ref="B109:B110"/>
    <mergeCell ref="H109:H110"/>
    <mergeCell ref="I109:I110"/>
    <mergeCell ref="J109:J110"/>
    <mergeCell ref="C109:C110"/>
    <mergeCell ref="D109:D110"/>
    <mergeCell ref="E109:E110"/>
    <mergeCell ref="F109:F110"/>
    <mergeCell ref="A167:B167"/>
    <mergeCell ref="A169:B170"/>
    <mergeCell ref="C169:C170"/>
    <mergeCell ref="G109:G110"/>
    <mergeCell ref="M169:M170"/>
    <mergeCell ref="D169:D170"/>
    <mergeCell ref="E169:E170"/>
    <mergeCell ref="F169:F170"/>
    <mergeCell ref="G169:G170"/>
    <mergeCell ref="A188:B188"/>
    <mergeCell ref="A197:B197"/>
    <mergeCell ref="D173:D176"/>
    <mergeCell ref="E173:E176"/>
    <mergeCell ref="A173:A176"/>
    <mergeCell ref="B173:B176"/>
    <mergeCell ref="C173:C176"/>
    <mergeCell ref="B6:K6"/>
    <mergeCell ref="I173:I176"/>
    <mergeCell ref="J173:J176"/>
    <mergeCell ref="F173:F176"/>
    <mergeCell ref="H173:H176"/>
    <mergeCell ref="A171:B171"/>
    <mergeCell ref="H169:H170"/>
    <mergeCell ref="I169:I170"/>
    <mergeCell ref="J169:J170"/>
    <mergeCell ref="B165:C165"/>
  </mergeCells>
  <printOptions/>
  <pageMargins left="0.1968503937007874" right="0.1968503937007874" top="0.5905511811023623" bottom="0.1968503937007874" header="0.5118110236220472" footer="0.5118110236220472"/>
  <pageSetup horizontalDpi="600" verticalDpi="600" orientation="landscape" paperSize="9" scale="17" r:id="rId1"/>
  <headerFooter alignWithMargins="0">
    <oddHeader>&amp;CСтраница &amp;P</oddHeader>
  </headerFooter>
  <rowBreaks count="1" manualBreakCount="1">
    <brk id="138" max="13" man="1"/>
  </rowBreaks>
</worksheet>
</file>

<file path=xl/worksheets/sheet3.xml><?xml version="1.0" encoding="utf-8"?>
<worksheet xmlns="http://schemas.openxmlformats.org/spreadsheetml/2006/main" xmlns:r="http://schemas.openxmlformats.org/officeDocument/2006/relationships">
  <dimension ref="A1:T194"/>
  <sheetViews>
    <sheetView zoomScale="25" zoomScaleNormal="25" zoomScaleSheetLayoutView="25" workbookViewId="0" topLeftCell="A3">
      <pane xSplit="3" ySplit="10" topLeftCell="D107" activePane="bottomRight" state="frozen"/>
      <selection pane="topLeft" activeCell="A3" sqref="A3"/>
      <selection pane="topRight" activeCell="D3" sqref="D3"/>
      <selection pane="bottomLeft" activeCell="A13" sqref="A13"/>
      <selection pane="bottomRight" activeCell="E92" sqref="E92"/>
    </sheetView>
  </sheetViews>
  <sheetFormatPr defaultColWidth="9.00390625" defaultRowHeight="12.75"/>
  <cols>
    <col min="1" max="1" width="53.625" style="230" customWidth="1"/>
    <col min="2" max="2" width="41.125" style="230" hidden="1" customWidth="1"/>
    <col min="3" max="3" width="194.125" style="230" customWidth="1"/>
    <col min="4" max="4" width="58.25390625" style="230" customWidth="1"/>
    <col min="5" max="5" width="45.75390625" style="230" customWidth="1"/>
    <col min="6" max="6" width="52.75390625" style="230" customWidth="1"/>
    <col min="7" max="7" width="44.75390625" style="230" customWidth="1"/>
    <col min="8" max="8" width="60.00390625" style="230" customWidth="1"/>
    <col min="9" max="9" width="38.375" style="230" customWidth="1"/>
    <col min="10" max="10" width="17.625" style="230" hidden="1" customWidth="1"/>
    <col min="11" max="11" width="44.375" style="230" customWidth="1"/>
    <col min="12" max="12" width="47.625" style="230" customWidth="1"/>
    <col min="13" max="13" width="45.75390625" style="230" customWidth="1"/>
    <col min="14" max="14" width="58.375" style="230" customWidth="1"/>
    <col min="15" max="15" width="62.875" style="230" customWidth="1"/>
    <col min="16" max="16" width="0.6171875" style="230" customWidth="1"/>
    <col min="17" max="17" width="1.75390625" style="230" hidden="1" customWidth="1"/>
    <col min="18" max="18" width="2.875" style="230" customWidth="1"/>
    <col min="19" max="20" width="9.125" style="230" hidden="1" customWidth="1"/>
    <col min="21" max="16384" width="9.125" style="230" customWidth="1"/>
  </cols>
  <sheetData>
    <row r="1" ht="61.5" hidden="1">
      <c r="A1" s="197"/>
    </row>
    <row r="2" ht="61.5" hidden="1">
      <c r="A2" s="231"/>
    </row>
    <row r="3" spans="1:15" ht="61.5">
      <c r="A3" s="231"/>
      <c r="N3" s="928" t="s">
        <v>334</v>
      </c>
      <c r="O3" s="929"/>
    </row>
    <row r="4" spans="1:15" ht="61.5">
      <c r="A4" s="231"/>
      <c r="N4" s="928" t="s">
        <v>333</v>
      </c>
      <c r="O4" s="929"/>
    </row>
    <row r="5" spans="1:15" ht="61.5">
      <c r="A5" s="231"/>
      <c r="N5" s="928" t="s">
        <v>9</v>
      </c>
      <c r="O5" s="929"/>
    </row>
    <row r="6" spans="1:15" ht="61.5">
      <c r="A6" s="231"/>
      <c r="N6" s="545" t="s">
        <v>586</v>
      </c>
      <c r="O6" s="546"/>
    </row>
    <row r="7" spans="3:16" ht="61.5">
      <c r="C7" s="906" t="s">
        <v>587</v>
      </c>
      <c r="D7" s="907"/>
      <c r="E7" s="907"/>
      <c r="F7" s="907"/>
      <c r="G7" s="907"/>
      <c r="H7" s="907"/>
      <c r="I7" s="907"/>
      <c r="J7" s="907"/>
      <c r="K7" s="907"/>
      <c r="L7" s="907"/>
      <c r="M7" s="197"/>
      <c r="N7" s="197"/>
      <c r="O7" s="908"/>
      <c r="P7" s="908"/>
    </row>
    <row r="8" spans="3:16" ht="61.5" hidden="1">
      <c r="C8" s="205"/>
      <c r="D8" s="909"/>
      <c r="E8" s="909"/>
      <c r="F8" s="909"/>
      <c r="G8" s="909"/>
      <c r="H8" s="909"/>
      <c r="I8" s="197"/>
      <c r="J8" s="197"/>
      <c r="K8" s="197"/>
      <c r="L8" s="197"/>
      <c r="M8" s="197"/>
      <c r="N8" s="197"/>
      <c r="O8" s="135"/>
      <c r="P8" s="135"/>
    </row>
    <row r="9" spans="1:16" ht="61.5" customHeight="1">
      <c r="A9" s="233"/>
      <c r="B9" s="233"/>
      <c r="C9" s="206"/>
      <c r="D9" s="207"/>
      <c r="E9" s="899" t="s">
        <v>335</v>
      </c>
      <c r="F9" s="899"/>
      <c r="G9" s="899"/>
      <c r="H9" s="899"/>
      <c r="I9" s="899"/>
      <c r="J9" s="899"/>
      <c r="K9" s="899"/>
      <c r="L9" s="899"/>
      <c r="M9" s="899"/>
      <c r="N9" s="899"/>
      <c r="O9" s="899"/>
      <c r="P9" s="899"/>
    </row>
    <row r="10" spans="1:16" s="367" customFormat="1" ht="106.5" customHeight="1">
      <c r="A10" s="900" t="s">
        <v>210</v>
      </c>
      <c r="B10" s="889" t="s">
        <v>211</v>
      </c>
      <c r="C10" s="890"/>
      <c r="D10" s="893" t="s">
        <v>640</v>
      </c>
      <c r="E10" s="894"/>
      <c r="F10" s="895"/>
      <c r="G10" s="896" t="s">
        <v>641</v>
      </c>
      <c r="H10" s="897"/>
      <c r="I10" s="897"/>
      <c r="J10" s="897"/>
      <c r="K10" s="897"/>
      <c r="L10" s="897"/>
      <c r="M10" s="897"/>
      <c r="N10" s="898"/>
      <c r="O10" s="930" t="s">
        <v>642</v>
      </c>
      <c r="P10" s="366"/>
    </row>
    <row r="11" spans="1:16" s="367" customFormat="1" ht="193.5" customHeight="1">
      <c r="A11" s="888"/>
      <c r="B11" s="891"/>
      <c r="C11" s="892"/>
      <c r="D11" s="930" t="s">
        <v>642</v>
      </c>
      <c r="E11" s="896" t="s">
        <v>643</v>
      </c>
      <c r="F11" s="898"/>
      <c r="G11" s="930" t="s">
        <v>642</v>
      </c>
      <c r="H11" s="901" t="s">
        <v>212</v>
      </c>
      <c r="I11" s="903" t="s">
        <v>643</v>
      </c>
      <c r="J11" s="904"/>
      <c r="K11" s="905"/>
      <c r="L11" s="882" t="s">
        <v>213</v>
      </c>
      <c r="M11" s="883" t="s">
        <v>643</v>
      </c>
      <c r="N11" s="884"/>
      <c r="O11" s="910"/>
      <c r="P11" s="366"/>
    </row>
    <row r="12" spans="1:15" s="367" customFormat="1" ht="409.5" customHeight="1">
      <c r="A12" s="369" t="s">
        <v>214</v>
      </c>
      <c r="B12" s="885" t="s">
        <v>215</v>
      </c>
      <c r="C12" s="886"/>
      <c r="D12" s="911"/>
      <c r="E12" s="370" t="s">
        <v>216</v>
      </c>
      <c r="F12" s="370" t="s">
        <v>217</v>
      </c>
      <c r="G12" s="911"/>
      <c r="H12" s="902"/>
      <c r="I12" s="368" t="s">
        <v>216</v>
      </c>
      <c r="J12" s="371"/>
      <c r="K12" s="368" t="s">
        <v>218</v>
      </c>
      <c r="L12" s="882"/>
      <c r="M12" s="368" t="s">
        <v>646</v>
      </c>
      <c r="N12" s="544" t="s">
        <v>219</v>
      </c>
      <c r="O12" s="911"/>
    </row>
    <row r="13" spans="1:15" s="373" customFormat="1" ht="51.75" customHeight="1">
      <c r="A13" s="372">
        <v>1</v>
      </c>
      <c r="B13" s="912">
        <v>2</v>
      </c>
      <c r="C13" s="912"/>
      <c r="D13" s="372">
        <v>3</v>
      </c>
      <c r="E13" s="372">
        <v>4</v>
      </c>
      <c r="F13" s="372">
        <v>5</v>
      </c>
      <c r="G13" s="372">
        <v>6</v>
      </c>
      <c r="H13" s="372">
        <v>7</v>
      </c>
      <c r="I13" s="912">
        <v>8</v>
      </c>
      <c r="J13" s="912"/>
      <c r="K13" s="372">
        <v>9</v>
      </c>
      <c r="L13" s="372">
        <v>10</v>
      </c>
      <c r="M13" s="372">
        <v>11</v>
      </c>
      <c r="N13" s="372">
        <v>12</v>
      </c>
      <c r="O13" s="372" t="s">
        <v>220</v>
      </c>
    </row>
    <row r="14" spans="1:15" s="212" customFormat="1" ht="94.5" customHeight="1">
      <c r="A14" s="208" t="s">
        <v>46</v>
      </c>
      <c r="B14" s="913" t="s">
        <v>373</v>
      </c>
      <c r="C14" s="914"/>
      <c r="D14" s="209">
        <f>D16+D19+D26</f>
        <v>1040937</v>
      </c>
      <c r="E14" s="209">
        <f aca="true" t="shared" si="0" ref="E14:K14">E16+E19</f>
        <v>591000</v>
      </c>
      <c r="F14" s="209">
        <f t="shared" si="0"/>
        <v>97437</v>
      </c>
      <c r="G14" s="209">
        <f>G16+G19+G26+G24</f>
        <v>7750</v>
      </c>
      <c r="H14" s="210">
        <f>G14-L14</f>
        <v>750</v>
      </c>
      <c r="I14" s="209">
        <f>I16+I19</f>
        <v>0</v>
      </c>
      <c r="J14" s="209">
        <f t="shared" si="0"/>
        <v>0</v>
      </c>
      <c r="K14" s="209">
        <f t="shared" si="0"/>
        <v>0</v>
      </c>
      <c r="L14" s="209">
        <f>L16+L19+L26+L24</f>
        <v>7000</v>
      </c>
      <c r="M14" s="209">
        <f>M16+M19+M26+M24</f>
        <v>7000</v>
      </c>
      <c r="N14" s="209">
        <f>N16+N19+N26+N24</f>
        <v>7000</v>
      </c>
      <c r="O14" s="211">
        <f>D14+G14</f>
        <v>1048687</v>
      </c>
    </row>
    <row r="15" spans="1:15" ht="61.5" hidden="1">
      <c r="A15" s="236"/>
      <c r="B15" s="237"/>
      <c r="C15" s="238"/>
      <c r="D15" s="239"/>
      <c r="E15" s="239"/>
      <c r="F15" s="239"/>
      <c r="G15" s="239"/>
      <c r="H15" s="239">
        <f>G15-K15</f>
        <v>0</v>
      </c>
      <c r="I15" s="298"/>
      <c r="J15" s="298"/>
      <c r="K15" s="298"/>
      <c r="L15" s="239"/>
      <c r="M15" s="241"/>
      <c r="N15" s="241"/>
      <c r="O15" s="242">
        <f>D15+G15</f>
        <v>0</v>
      </c>
    </row>
    <row r="16" spans="1:15" ht="58.5" customHeight="1">
      <c r="A16" s="243" t="s">
        <v>651</v>
      </c>
      <c r="B16" s="887" t="s">
        <v>652</v>
      </c>
      <c r="C16" s="874"/>
      <c r="D16" s="244">
        <f>D17</f>
        <v>978937</v>
      </c>
      <c r="E16" s="244">
        <f>E17</f>
        <v>591000</v>
      </c>
      <c r="F16" s="244">
        <f>F17</f>
        <v>97437</v>
      </c>
      <c r="G16" s="244">
        <f>G17</f>
        <v>7750</v>
      </c>
      <c r="H16" s="244">
        <f aca="true" t="shared" si="1" ref="H16:H25">G16-L16</f>
        <v>750</v>
      </c>
      <c r="I16" s="244">
        <f aca="true" t="shared" si="2" ref="I16:N16">I17</f>
        <v>0</v>
      </c>
      <c r="J16" s="244">
        <f t="shared" si="2"/>
        <v>0</v>
      </c>
      <c r="K16" s="244">
        <f t="shared" si="2"/>
        <v>0</v>
      </c>
      <c r="L16" s="244">
        <f t="shared" si="2"/>
        <v>7000</v>
      </c>
      <c r="M16" s="245">
        <f t="shared" si="2"/>
        <v>7000</v>
      </c>
      <c r="N16" s="245">
        <f t="shared" si="2"/>
        <v>7000</v>
      </c>
      <c r="O16" s="246">
        <f>D16+G16</f>
        <v>986687</v>
      </c>
    </row>
    <row r="17" spans="1:15" s="130" customFormat="1" ht="67.5" customHeight="1">
      <c r="A17" s="425" t="s">
        <v>656</v>
      </c>
      <c r="B17" s="875" t="s">
        <v>657</v>
      </c>
      <c r="C17" s="876"/>
      <c r="D17" s="290">
        <v>978937</v>
      </c>
      <c r="E17" s="290">
        <v>591000</v>
      </c>
      <c r="F17" s="290">
        <v>97437</v>
      </c>
      <c r="G17" s="290">
        <v>7750</v>
      </c>
      <c r="H17" s="260">
        <f t="shared" si="1"/>
        <v>750</v>
      </c>
      <c r="I17" s="877"/>
      <c r="J17" s="877"/>
      <c r="K17" s="221"/>
      <c r="L17" s="316">
        <v>7000</v>
      </c>
      <c r="M17" s="316">
        <v>7000</v>
      </c>
      <c r="N17" s="316">
        <v>7000</v>
      </c>
      <c r="O17" s="296">
        <f aca="true" t="shared" si="3" ref="O17:O78">D17+G17</f>
        <v>986687</v>
      </c>
    </row>
    <row r="18" spans="1:15" ht="48" customHeight="1" hidden="1">
      <c r="A18" s="247"/>
      <c r="B18" s="878"/>
      <c r="C18" s="879"/>
      <c r="D18" s="250"/>
      <c r="E18" s="250"/>
      <c r="F18" s="250"/>
      <c r="G18" s="250"/>
      <c r="H18" s="244">
        <f t="shared" si="1"/>
        <v>0</v>
      </c>
      <c r="I18" s="251"/>
      <c r="J18" s="251"/>
      <c r="K18" s="251"/>
      <c r="L18" s="252"/>
      <c r="M18" s="252"/>
      <c r="N18" s="252"/>
      <c r="O18" s="246">
        <f t="shared" si="3"/>
        <v>0</v>
      </c>
    </row>
    <row r="19" spans="1:15" ht="39" customHeight="1" hidden="1">
      <c r="A19" s="243"/>
      <c r="B19" s="887"/>
      <c r="C19" s="880"/>
      <c r="D19" s="244"/>
      <c r="E19" s="244"/>
      <c r="F19" s="244"/>
      <c r="G19" s="253"/>
      <c r="H19" s="244"/>
      <c r="I19" s="245"/>
      <c r="J19" s="245"/>
      <c r="K19" s="245"/>
      <c r="L19" s="245"/>
      <c r="M19" s="245"/>
      <c r="N19" s="245"/>
      <c r="O19" s="246"/>
    </row>
    <row r="20" spans="1:15" ht="39" customHeight="1" hidden="1">
      <c r="A20" s="247"/>
      <c r="B20" s="881"/>
      <c r="C20" s="868"/>
      <c r="D20" s="250"/>
      <c r="E20" s="250"/>
      <c r="F20" s="250"/>
      <c r="G20" s="250"/>
      <c r="H20" s="239"/>
      <c r="I20" s="251"/>
      <c r="J20" s="251"/>
      <c r="K20" s="251"/>
      <c r="L20" s="252"/>
      <c r="M20" s="252"/>
      <c r="N20" s="252"/>
      <c r="O20" s="246"/>
    </row>
    <row r="21" spans="1:15" ht="42" customHeight="1" hidden="1">
      <c r="A21" s="236"/>
      <c r="B21" s="878"/>
      <c r="C21" s="879"/>
      <c r="D21" s="250"/>
      <c r="E21" s="250"/>
      <c r="F21" s="250"/>
      <c r="G21" s="250"/>
      <c r="H21" s="244"/>
      <c r="I21" s="251"/>
      <c r="J21" s="251"/>
      <c r="K21" s="251"/>
      <c r="L21" s="252"/>
      <c r="M21" s="252"/>
      <c r="N21" s="252"/>
      <c r="O21" s="246"/>
    </row>
    <row r="22" spans="1:15" ht="57" customHeight="1" hidden="1">
      <c r="A22" s="236"/>
      <c r="B22" s="878"/>
      <c r="C22" s="879"/>
      <c r="D22" s="250"/>
      <c r="E22" s="250"/>
      <c r="F22" s="250"/>
      <c r="G22" s="250"/>
      <c r="H22" s="244"/>
      <c r="I22" s="251"/>
      <c r="J22" s="251"/>
      <c r="K22" s="251"/>
      <c r="L22" s="252"/>
      <c r="M22" s="252"/>
      <c r="N22" s="252"/>
      <c r="O22" s="246"/>
    </row>
    <row r="23" spans="1:15" ht="66" customHeight="1" hidden="1">
      <c r="A23" s="236"/>
      <c r="B23" s="878"/>
      <c r="C23" s="879"/>
      <c r="D23" s="250"/>
      <c r="E23" s="250"/>
      <c r="F23" s="250"/>
      <c r="G23" s="250"/>
      <c r="H23" s="244"/>
      <c r="I23" s="251"/>
      <c r="J23" s="251"/>
      <c r="K23" s="251"/>
      <c r="L23" s="252"/>
      <c r="M23" s="252"/>
      <c r="N23" s="252"/>
      <c r="O23" s="246"/>
    </row>
    <row r="24" spans="1:15" s="462" customFormat="1" ht="99" customHeight="1" hidden="1">
      <c r="A24" s="255">
        <v>180000</v>
      </c>
      <c r="B24" s="869" t="s">
        <v>245</v>
      </c>
      <c r="C24" s="870"/>
      <c r="D24" s="460">
        <f>D25</f>
        <v>0</v>
      </c>
      <c r="E24" s="460"/>
      <c r="F24" s="460"/>
      <c r="G24" s="460">
        <f>G25</f>
        <v>0</v>
      </c>
      <c r="H24" s="256">
        <f t="shared" si="1"/>
        <v>0</v>
      </c>
      <c r="I24" s="461"/>
      <c r="J24" s="461"/>
      <c r="K24" s="461"/>
      <c r="L24" s="460">
        <f>L25</f>
        <v>0</v>
      </c>
      <c r="M24" s="460">
        <f>M25</f>
        <v>0</v>
      </c>
      <c r="N24" s="460">
        <f>N25</f>
        <v>0</v>
      </c>
      <c r="O24" s="246">
        <f t="shared" si="3"/>
        <v>0</v>
      </c>
    </row>
    <row r="25" spans="1:15" ht="183" customHeight="1" hidden="1">
      <c r="A25" s="258">
        <v>180409</v>
      </c>
      <c r="B25" s="871" t="s">
        <v>248</v>
      </c>
      <c r="C25" s="872"/>
      <c r="D25" s="250"/>
      <c r="E25" s="250"/>
      <c r="F25" s="250"/>
      <c r="G25" s="250"/>
      <c r="H25" s="239">
        <f t="shared" si="1"/>
        <v>0</v>
      </c>
      <c r="I25" s="252"/>
      <c r="J25" s="252"/>
      <c r="K25" s="252"/>
      <c r="L25" s="250"/>
      <c r="M25" s="250"/>
      <c r="N25" s="250"/>
      <c r="O25" s="246">
        <f t="shared" si="3"/>
        <v>0</v>
      </c>
    </row>
    <row r="26" spans="1:15" ht="57.75" customHeight="1">
      <c r="A26" s="259">
        <v>250000</v>
      </c>
      <c r="B26" s="873" t="s">
        <v>222</v>
      </c>
      <c r="C26" s="991"/>
      <c r="D26" s="244">
        <f>D27+D28</f>
        <v>62000</v>
      </c>
      <c r="E26" s="250"/>
      <c r="F26" s="250"/>
      <c r="G26" s="250"/>
      <c r="H26" s="244"/>
      <c r="I26" s="252"/>
      <c r="J26" s="252"/>
      <c r="K26" s="252"/>
      <c r="L26" s="252"/>
      <c r="M26" s="252"/>
      <c r="N26" s="252"/>
      <c r="O26" s="246">
        <f t="shared" si="3"/>
        <v>62000</v>
      </c>
    </row>
    <row r="27" spans="1:15" ht="18" customHeight="1" hidden="1">
      <c r="A27" s="100">
        <v>250203</v>
      </c>
      <c r="B27" s="878" t="s">
        <v>179</v>
      </c>
      <c r="C27" s="872"/>
      <c r="D27" s="260"/>
      <c r="E27" s="250"/>
      <c r="F27" s="250"/>
      <c r="G27" s="250"/>
      <c r="H27" s="244"/>
      <c r="I27" s="252"/>
      <c r="J27" s="252"/>
      <c r="K27" s="252"/>
      <c r="L27" s="252"/>
      <c r="M27" s="252"/>
      <c r="N27" s="252"/>
      <c r="O27" s="246">
        <f t="shared" si="3"/>
        <v>0</v>
      </c>
    </row>
    <row r="28" spans="1:15" s="130" customFormat="1" ht="61.5">
      <c r="A28" s="426">
        <v>250404</v>
      </c>
      <c r="B28" s="875" t="s">
        <v>223</v>
      </c>
      <c r="C28" s="876"/>
      <c r="D28" s="290">
        <v>62000</v>
      </c>
      <c r="E28" s="290"/>
      <c r="F28" s="290"/>
      <c r="G28" s="290"/>
      <c r="H28" s="260"/>
      <c r="I28" s="316"/>
      <c r="J28" s="316"/>
      <c r="K28" s="316"/>
      <c r="L28" s="316"/>
      <c r="M28" s="316"/>
      <c r="N28" s="316"/>
      <c r="O28" s="296">
        <f t="shared" si="3"/>
        <v>62000</v>
      </c>
    </row>
    <row r="29" spans="1:15" s="212" customFormat="1" ht="93" customHeight="1">
      <c r="A29" s="208" t="s">
        <v>47</v>
      </c>
      <c r="B29" s="913" t="s">
        <v>611</v>
      </c>
      <c r="C29" s="914"/>
      <c r="D29" s="213">
        <f>D30+D40+D58+D61+D63+D70+D74+D76+D56+D72</f>
        <v>17254031</v>
      </c>
      <c r="E29" s="213">
        <f>E30+E40+E58+E61+E63+E70+E74+E76</f>
        <v>7588000</v>
      </c>
      <c r="F29" s="213">
        <f>F30+F40+F58+F61+F63+F70+F74+F76</f>
        <v>1621074</v>
      </c>
      <c r="G29" s="213">
        <f>G30+G40+G58+G61+G63+G70+G74+G76+G56+G66+G68</f>
        <v>329900</v>
      </c>
      <c r="H29" s="210">
        <f>G29-L29</f>
        <v>183500</v>
      </c>
      <c r="I29" s="214">
        <f>I30+I40+I58+I61+I63+I70+I74+I76</f>
        <v>26000</v>
      </c>
      <c r="J29" s="214">
        <f>J30+J40+J58+J61+J63+J70+J74+J76</f>
        <v>0</v>
      </c>
      <c r="K29" s="214">
        <f>K30+K40+K58+K61+K63+K70+K74+K76</f>
        <v>0</v>
      </c>
      <c r="L29" s="213">
        <f>L30+L40+L58+L61+L63+L70+L74+L76+L56+L66+L68</f>
        <v>146400</v>
      </c>
      <c r="M29" s="213">
        <f>M66+M76+M30+M40</f>
        <v>14400</v>
      </c>
      <c r="N29" s="213">
        <f>N66+N76+N30+N40</f>
        <v>14400</v>
      </c>
      <c r="O29" s="215">
        <f>D29+G29</f>
        <v>17583931</v>
      </c>
    </row>
    <row r="30" spans="1:15" s="232" customFormat="1" ht="55.5" customHeight="1">
      <c r="A30" s="243" t="s">
        <v>682</v>
      </c>
      <c r="B30" s="887" t="s">
        <v>224</v>
      </c>
      <c r="C30" s="874"/>
      <c r="D30" s="253">
        <f>D31+D32+D33+D34+D36+D37</f>
        <v>16462232</v>
      </c>
      <c r="E30" s="253">
        <f>E31+E32+E33+E34+E36+E37</f>
        <v>7270000</v>
      </c>
      <c r="F30" s="253">
        <f>F31+F32+F33+F34+F36+F37</f>
        <v>1616175</v>
      </c>
      <c r="G30" s="253">
        <f>G31+G32+G33+G34+G36+G37</f>
        <v>315500</v>
      </c>
      <c r="H30" s="244">
        <f>G30-L30</f>
        <v>183500</v>
      </c>
      <c r="I30" s="261">
        <f>I31+I32+I33+I34+I36+I37</f>
        <v>26000</v>
      </c>
      <c r="J30" s="261">
        <f>J31+J34+J37</f>
        <v>0</v>
      </c>
      <c r="K30" s="261">
        <f>K31+K32+K33+K34+K36+K37</f>
        <v>0</v>
      </c>
      <c r="L30" s="253">
        <f>L31+L32+L33+L34+L36+L37</f>
        <v>132000</v>
      </c>
      <c r="M30" s="253">
        <f>M31+M32+M33+M34+M36+M37</f>
        <v>0</v>
      </c>
      <c r="N30" s="253">
        <f>N31+N32+N33+N34+N36+N37</f>
        <v>0</v>
      </c>
      <c r="O30" s="262">
        <f t="shared" si="3"/>
        <v>16777732</v>
      </c>
    </row>
    <row r="31" spans="1:15" ht="55.5" customHeight="1">
      <c r="A31" s="263" t="s">
        <v>684</v>
      </c>
      <c r="B31" s="881" t="s">
        <v>685</v>
      </c>
      <c r="C31" s="868"/>
      <c r="D31" s="250">
        <v>12366175</v>
      </c>
      <c r="E31" s="250">
        <v>7270000</v>
      </c>
      <c r="F31" s="137">
        <v>1616175</v>
      </c>
      <c r="G31" s="250">
        <v>262500</v>
      </c>
      <c r="H31" s="260">
        <f aca="true" t="shared" si="4" ref="H31:H37">G31-L31</f>
        <v>130500</v>
      </c>
      <c r="I31" s="251">
        <v>26000</v>
      </c>
      <c r="J31" s="251"/>
      <c r="K31" s="251"/>
      <c r="L31" s="250">
        <v>132000</v>
      </c>
      <c r="M31" s="250"/>
      <c r="N31" s="250"/>
      <c r="O31" s="262">
        <f t="shared" si="3"/>
        <v>12628675</v>
      </c>
    </row>
    <row r="32" spans="1:15" ht="178.5" customHeight="1">
      <c r="A32" s="263" t="s">
        <v>395</v>
      </c>
      <c r="B32" s="881" t="s">
        <v>396</v>
      </c>
      <c r="C32" s="992"/>
      <c r="D32" s="264">
        <v>3844057</v>
      </c>
      <c r="E32" s="264"/>
      <c r="F32" s="163"/>
      <c r="G32" s="265">
        <v>53000</v>
      </c>
      <c r="H32" s="266">
        <f t="shared" si="4"/>
        <v>53000</v>
      </c>
      <c r="I32" s="267"/>
      <c r="J32" s="267"/>
      <c r="K32" s="267"/>
      <c r="L32" s="265"/>
      <c r="M32" s="265"/>
      <c r="N32" s="265"/>
      <c r="O32" s="268">
        <f t="shared" si="3"/>
        <v>3897057</v>
      </c>
    </row>
    <row r="33" spans="1:15" ht="82.5" customHeight="1" hidden="1">
      <c r="A33" s="263"/>
      <c r="B33" s="881"/>
      <c r="C33" s="868"/>
      <c r="D33" s="264"/>
      <c r="E33" s="264"/>
      <c r="F33" s="163"/>
      <c r="G33" s="265"/>
      <c r="H33" s="266">
        <f t="shared" si="4"/>
        <v>0</v>
      </c>
      <c r="I33" s="267"/>
      <c r="J33" s="267"/>
      <c r="K33" s="267"/>
      <c r="L33" s="265"/>
      <c r="M33" s="265"/>
      <c r="N33" s="265"/>
      <c r="O33" s="268">
        <f t="shared" si="3"/>
        <v>0</v>
      </c>
    </row>
    <row r="34" spans="1:15" s="271" customFormat="1" ht="66.75" customHeight="1" hidden="1">
      <c r="A34" s="263" t="s">
        <v>686</v>
      </c>
      <c r="B34" s="993" t="s">
        <v>225</v>
      </c>
      <c r="C34" s="874"/>
      <c r="D34" s="265"/>
      <c r="E34" s="269"/>
      <c r="F34" s="269"/>
      <c r="G34" s="269"/>
      <c r="H34" s="266">
        <f t="shared" si="4"/>
        <v>0</v>
      </c>
      <c r="I34" s="270"/>
      <c r="J34" s="270"/>
      <c r="K34" s="270"/>
      <c r="L34" s="269"/>
      <c r="M34" s="269"/>
      <c r="N34" s="269"/>
      <c r="O34" s="268">
        <f t="shared" si="3"/>
        <v>0</v>
      </c>
    </row>
    <row r="35" spans="1:15" ht="96.75" customHeight="1" hidden="1">
      <c r="A35" s="263"/>
      <c r="B35" s="878"/>
      <c r="C35" s="879"/>
      <c r="D35" s="265"/>
      <c r="E35" s="265"/>
      <c r="F35" s="265"/>
      <c r="G35" s="265"/>
      <c r="H35" s="266">
        <f t="shared" si="4"/>
        <v>0</v>
      </c>
      <c r="I35" s="267"/>
      <c r="J35" s="267"/>
      <c r="K35" s="267"/>
      <c r="L35" s="265"/>
      <c r="M35" s="265"/>
      <c r="N35" s="265"/>
      <c r="O35" s="268">
        <f t="shared" si="3"/>
        <v>0</v>
      </c>
    </row>
    <row r="36" spans="1:15" ht="57.75" customHeight="1" hidden="1">
      <c r="A36" s="263" t="s">
        <v>688</v>
      </c>
      <c r="B36" s="878" t="s">
        <v>689</v>
      </c>
      <c r="C36" s="994"/>
      <c r="D36" s="264"/>
      <c r="E36" s="264"/>
      <c r="F36" s="265"/>
      <c r="G36" s="265"/>
      <c r="H36" s="266">
        <f t="shared" si="4"/>
        <v>0</v>
      </c>
      <c r="I36" s="267"/>
      <c r="J36" s="267"/>
      <c r="K36" s="267"/>
      <c r="L36" s="265"/>
      <c r="M36" s="265"/>
      <c r="N36" s="265"/>
      <c r="O36" s="268">
        <f t="shared" si="3"/>
        <v>0</v>
      </c>
    </row>
    <row r="37" spans="1:15" ht="132.75" customHeight="1">
      <c r="A37" s="263" t="s">
        <v>690</v>
      </c>
      <c r="B37" s="878" t="s">
        <v>226</v>
      </c>
      <c r="C37" s="879"/>
      <c r="D37" s="264">
        <v>252000</v>
      </c>
      <c r="E37" s="264"/>
      <c r="F37" s="265"/>
      <c r="G37" s="265"/>
      <c r="H37" s="266">
        <f t="shared" si="4"/>
        <v>0</v>
      </c>
      <c r="I37" s="267"/>
      <c r="J37" s="267"/>
      <c r="K37" s="267"/>
      <c r="L37" s="265"/>
      <c r="M37" s="265"/>
      <c r="N37" s="265"/>
      <c r="O37" s="268">
        <f t="shared" si="3"/>
        <v>252000</v>
      </c>
    </row>
    <row r="38" spans="1:15" ht="3" customHeight="1" hidden="1">
      <c r="A38" s="263"/>
      <c r="B38" s="878"/>
      <c r="C38" s="994"/>
      <c r="D38" s="252"/>
      <c r="E38" s="252"/>
      <c r="F38" s="252"/>
      <c r="G38" s="252"/>
      <c r="H38" s="241"/>
      <c r="I38" s="252"/>
      <c r="J38" s="252"/>
      <c r="K38" s="252"/>
      <c r="L38" s="252"/>
      <c r="M38" s="252"/>
      <c r="N38" s="252"/>
      <c r="O38" s="262">
        <f t="shared" si="3"/>
        <v>0</v>
      </c>
    </row>
    <row r="39" spans="1:15" ht="3" customHeight="1" hidden="1">
      <c r="A39" s="263"/>
      <c r="C39" s="248"/>
      <c r="D39" s="252"/>
      <c r="E39" s="252"/>
      <c r="F39" s="252"/>
      <c r="G39" s="252"/>
      <c r="H39" s="241"/>
      <c r="I39" s="252"/>
      <c r="J39" s="252"/>
      <c r="K39" s="252"/>
      <c r="L39" s="252"/>
      <c r="M39" s="252"/>
      <c r="N39" s="252"/>
      <c r="O39" s="262">
        <f t="shared" si="3"/>
        <v>0</v>
      </c>
    </row>
    <row r="40" spans="1:15" ht="55.5" customHeight="1">
      <c r="A40" s="243" t="s">
        <v>692</v>
      </c>
      <c r="B40" s="887" t="s">
        <v>693</v>
      </c>
      <c r="C40" s="880"/>
      <c r="D40" s="253">
        <f>D41+D42+D43</f>
        <v>633299</v>
      </c>
      <c r="E40" s="253">
        <f>E41+E42+E43</f>
        <v>318000</v>
      </c>
      <c r="F40" s="253">
        <f>F41+F42+F43</f>
        <v>4899</v>
      </c>
      <c r="G40" s="261">
        <f>G41+G42+G43</f>
        <v>0</v>
      </c>
      <c r="H40" s="244">
        <f aca="true" t="shared" si="5" ref="H40:H51">G40-L40</f>
        <v>0</v>
      </c>
      <c r="I40" s="253">
        <f aca="true" t="shared" si="6" ref="I40:N40">I41+I42+I43</f>
        <v>0</v>
      </c>
      <c r="J40" s="253">
        <f t="shared" si="6"/>
        <v>0</v>
      </c>
      <c r="K40" s="253">
        <f t="shared" si="6"/>
        <v>0</v>
      </c>
      <c r="L40" s="253">
        <f t="shared" si="6"/>
        <v>0</v>
      </c>
      <c r="M40" s="253">
        <f t="shared" si="6"/>
        <v>0</v>
      </c>
      <c r="N40" s="253">
        <f t="shared" si="6"/>
        <v>0</v>
      </c>
      <c r="O40" s="272">
        <f t="shared" si="3"/>
        <v>633299</v>
      </c>
    </row>
    <row r="41" spans="1:15" ht="67.5" customHeight="1">
      <c r="A41" s="247" t="s">
        <v>637</v>
      </c>
      <c r="B41" s="881" t="s">
        <v>221</v>
      </c>
      <c r="C41" s="868"/>
      <c r="D41" s="250">
        <v>150000</v>
      </c>
      <c r="E41" s="250"/>
      <c r="F41" s="250"/>
      <c r="G41" s="252"/>
      <c r="H41" s="241">
        <f t="shared" si="5"/>
        <v>0</v>
      </c>
      <c r="I41" s="251"/>
      <c r="J41" s="251"/>
      <c r="K41" s="251"/>
      <c r="L41" s="252"/>
      <c r="M41" s="252"/>
      <c r="N41" s="252"/>
      <c r="O41" s="262">
        <f t="shared" si="3"/>
        <v>150000</v>
      </c>
    </row>
    <row r="42" spans="1:15" ht="114" customHeight="1">
      <c r="A42" s="247" t="s">
        <v>357</v>
      </c>
      <c r="B42" s="878" t="s">
        <v>86</v>
      </c>
      <c r="C42" s="879"/>
      <c r="D42" s="250">
        <v>5000</v>
      </c>
      <c r="E42" s="250"/>
      <c r="F42" s="250"/>
      <c r="G42" s="252"/>
      <c r="H42" s="241">
        <f t="shared" si="5"/>
        <v>0</v>
      </c>
      <c r="I42" s="251"/>
      <c r="J42" s="251"/>
      <c r="K42" s="251"/>
      <c r="L42" s="252"/>
      <c r="M42" s="252"/>
      <c r="N42" s="252"/>
      <c r="O42" s="262">
        <f t="shared" si="3"/>
        <v>5000</v>
      </c>
    </row>
    <row r="43" spans="1:15" ht="108.75" customHeight="1">
      <c r="A43" s="273" t="s">
        <v>92</v>
      </c>
      <c r="B43" s="995" t="s">
        <v>227</v>
      </c>
      <c r="C43" s="996"/>
      <c r="D43" s="253">
        <f>D44+D48+D52+D53+D54+D55</f>
        <v>478299</v>
      </c>
      <c r="E43" s="253">
        <f>E44+E48</f>
        <v>318000</v>
      </c>
      <c r="F43" s="253">
        <f>F44+F48</f>
        <v>4899</v>
      </c>
      <c r="G43" s="261">
        <f>G44+G48</f>
        <v>0</v>
      </c>
      <c r="H43" s="244">
        <f t="shared" si="5"/>
        <v>0</v>
      </c>
      <c r="I43" s="253">
        <f aca="true" t="shared" si="7" ref="I43:N43">I44+I48</f>
        <v>0</v>
      </c>
      <c r="J43" s="253">
        <f t="shared" si="7"/>
        <v>0</v>
      </c>
      <c r="K43" s="253">
        <f t="shared" si="7"/>
        <v>0</v>
      </c>
      <c r="L43" s="253">
        <f>L44+L48</f>
        <v>0</v>
      </c>
      <c r="M43" s="253">
        <f t="shared" si="7"/>
        <v>0</v>
      </c>
      <c r="N43" s="253">
        <f t="shared" si="7"/>
        <v>0</v>
      </c>
      <c r="O43" s="272">
        <f t="shared" si="3"/>
        <v>478299</v>
      </c>
    </row>
    <row r="44" spans="1:15" ht="117.75" customHeight="1">
      <c r="A44" s="247" t="s">
        <v>95</v>
      </c>
      <c r="B44" s="878" t="s">
        <v>228</v>
      </c>
      <c r="C44" s="879"/>
      <c r="D44" s="250">
        <v>461799</v>
      </c>
      <c r="E44" s="250">
        <v>318000</v>
      </c>
      <c r="F44" s="250">
        <v>4899</v>
      </c>
      <c r="G44" s="252"/>
      <c r="H44" s="239">
        <f t="shared" si="5"/>
        <v>0</v>
      </c>
      <c r="I44" s="274"/>
      <c r="J44" s="274"/>
      <c r="K44" s="274"/>
      <c r="L44" s="250"/>
      <c r="M44" s="250"/>
      <c r="N44" s="250"/>
      <c r="O44" s="262">
        <f t="shared" si="3"/>
        <v>461799</v>
      </c>
    </row>
    <row r="45" spans="1:15" ht="61.5" hidden="1">
      <c r="A45" s="247"/>
      <c r="B45" s="881"/>
      <c r="C45" s="868"/>
      <c r="D45" s="250"/>
      <c r="E45" s="250"/>
      <c r="F45" s="250"/>
      <c r="G45" s="252"/>
      <c r="H45" s="241">
        <f t="shared" si="5"/>
        <v>0</v>
      </c>
      <c r="I45" s="251"/>
      <c r="J45" s="251"/>
      <c r="K45" s="251"/>
      <c r="L45" s="252"/>
      <c r="M45" s="252"/>
      <c r="N45" s="252"/>
      <c r="O45" s="262">
        <f t="shared" si="3"/>
        <v>0</v>
      </c>
    </row>
    <row r="46" spans="1:15" ht="61.5" hidden="1">
      <c r="A46" s="247"/>
      <c r="B46" s="222"/>
      <c r="C46" s="254"/>
      <c r="D46" s="250"/>
      <c r="E46" s="250"/>
      <c r="F46" s="250"/>
      <c r="G46" s="252"/>
      <c r="H46" s="241">
        <f t="shared" si="5"/>
        <v>0</v>
      </c>
      <c r="I46" s="251"/>
      <c r="J46" s="251"/>
      <c r="K46" s="251"/>
      <c r="L46" s="252"/>
      <c r="M46" s="252"/>
      <c r="N46" s="252"/>
      <c r="O46" s="262">
        <f t="shared" si="3"/>
        <v>0</v>
      </c>
    </row>
    <row r="47" spans="1:15" ht="172.5" customHeight="1" hidden="1">
      <c r="A47" s="551"/>
      <c r="B47" s="222"/>
      <c r="C47" s="549"/>
      <c r="D47" s="250"/>
      <c r="E47" s="250"/>
      <c r="F47" s="250"/>
      <c r="G47" s="252"/>
      <c r="H47" s="241"/>
      <c r="I47" s="251"/>
      <c r="J47" s="251"/>
      <c r="K47" s="251"/>
      <c r="L47" s="252"/>
      <c r="M47" s="252"/>
      <c r="N47" s="252"/>
      <c r="O47" s="262">
        <f t="shared" si="3"/>
        <v>0</v>
      </c>
    </row>
    <row r="48" spans="1:15" ht="102" customHeight="1">
      <c r="A48" s="247" t="s">
        <v>97</v>
      </c>
      <c r="B48" s="993" t="s">
        <v>98</v>
      </c>
      <c r="C48" s="874"/>
      <c r="D48" s="250">
        <v>5000</v>
      </c>
      <c r="E48" s="250"/>
      <c r="F48" s="250"/>
      <c r="G48" s="252"/>
      <c r="H48" s="241">
        <f t="shared" si="5"/>
        <v>0</v>
      </c>
      <c r="I48" s="251"/>
      <c r="J48" s="251"/>
      <c r="K48" s="251"/>
      <c r="L48" s="252"/>
      <c r="M48" s="252"/>
      <c r="N48" s="252"/>
      <c r="O48" s="262">
        <f t="shared" si="3"/>
        <v>5000</v>
      </c>
    </row>
    <row r="49" spans="1:15" ht="31.5" customHeight="1" hidden="1">
      <c r="A49" s="273"/>
      <c r="B49" s="997"/>
      <c r="C49" s="998"/>
      <c r="D49" s="250"/>
      <c r="E49" s="250"/>
      <c r="F49" s="250"/>
      <c r="G49" s="252"/>
      <c r="H49" s="241">
        <f t="shared" si="5"/>
        <v>0</v>
      </c>
      <c r="I49" s="999"/>
      <c r="J49" s="999"/>
      <c r="K49" s="251"/>
      <c r="L49" s="252"/>
      <c r="M49" s="252"/>
      <c r="N49" s="252"/>
      <c r="O49" s="262">
        <f t="shared" si="3"/>
        <v>0</v>
      </c>
    </row>
    <row r="50" spans="1:15" ht="49.5" customHeight="1" hidden="1">
      <c r="A50" s="273"/>
      <c r="B50" s="878"/>
      <c r="C50" s="879"/>
      <c r="D50" s="250"/>
      <c r="E50" s="250"/>
      <c r="F50" s="250"/>
      <c r="G50" s="252"/>
      <c r="H50" s="241">
        <f t="shared" si="5"/>
        <v>0</v>
      </c>
      <c r="I50" s="251"/>
      <c r="J50" s="251"/>
      <c r="K50" s="251"/>
      <c r="L50" s="252"/>
      <c r="M50" s="252"/>
      <c r="N50" s="252"/>
      <c r="O50" s="262">
        <f t="shared" si="3"/>
        <v>0</v>
      </c>
    </row>
    <row r="51" spans="1:15" ht="15.75" customHeight="1" hidden="1">
      <c r="A51" s="273"/>
      <c r="B51" s="997"/>
      <c r="C51" s="879"/>
      <c r="D51" s="250"/>
      <c r="E51" s="250"/>
      <c r="F51" s="250"/>
      <c r="G51" s="252"/>
      <c r="H51" s="241">
        <f t="shared" si="5"/>
        <v>0</v>
      </c>
      <c r="I51" s="251"/>
      <c r="J51" s="251"/>
      <c r="K51" s="251"/>
      <c r="L51" s="252"/>
      <c r="M51" s="252"/>
      <c r="N51" s="252"/>
      <c r="O51" s="262">
        <f t="shared" si="3"/>
        <v>0</v>
      </c>
    </row>
    <row r="52" spans="1:15" ht="129" customHeight="1">
      <c r="A52" s="247" t="s">
        <v>109</v>
      </c>
      <c r="B52" s="878" t="s">
        <v>229</v>
      </c>
      <c r="C52" s="879"/>
      <c r="D52" s="274">
        <v>4500</v>
      </c>
      <c r="E52" s="250"/>
      <c r="F52" s="250"/>
      <c r="G52" s="252"/>
      <c r="H52" s="241"/>
      <c r="I52" s="252"/>
      <c r="J52" s="252"/>
      <c r="K52" s="252"/>
      <c r="L52" s="252"/>
      <c r="M52" s="252"/>
      <c r="N52" s="252"/>
      <c r="O52" s="262">
        <f t="shared" si="3"/>
        <v>4500</v>
      </c>
    </row>
    <row r="53" spans="1:15" ht="129.75" customHeight="1">
      <c r="A53" s="247" t="s">
        <v>111</v>
      </c>
      <c r="B53" s="878" t="s">
        <v>230</v>
      </c>
      <c r="C53" s="879"/>
      <c r="D53" s="274">
        <v>4000</v>
      </c>
      <c r="E53" s="250"/>
      <c r="F53" s="250"/>
      <c r="G53" s="252"/>
      <c r="H53" s="241"/>
      <c r="I53" s="252"/>
      <c r="J53" s="252"/>
      <c r="K53" s="252"/>
      <c r="L53" s="252"/>
      <c r="M53" s="252"/>
      <c r="N53" s="252"/>
      <c r="O53" s="262">
        <f t="shared" si="3"/>
        <v>4000</v>
      </c>
    </row>
    <row r="54" spans="1:15" ht="123.75" customHeight="1">
      <c r="A54" s="275" t="s">
        <v>113</v>
      </c>
      <c r="B54" s="878" t="s">
        <v>231</v>
      </c>
      <c r="C54" s="879"/>
      <c r="D54" s="274">
        <v>3000</v>
      </c>
      <c r="E54" s="250"/>
      <c r="F54" s="250"/>
      <c r="G54" s="252"/>
      <c r="H54" s="241"/>
      <c r="I54" s="252"/>
      <c r="J54" s="252"/>
      <c r="K54" s="252"/>
      <c r="L54" s="252"/>
      <c r="M54" s="252"/>
      <c r="N54" s="252"/>
      <c r="O54" s="262">
        <f t="shared" si="3"/>
        <v>3000</v>
      </c>
    </row>
    <row r="55" spans="1:15" ht="179.25" customHeight="1" hidden="1">
      <c r="A55" s="276" t="s">
        <v>114</v>
      </c>
      <c r="B55" s="277"/>
      <c r="C55" s="249" t="s">
        <v>232</v>
      </c>
      <c r="D55" s="274"/>
      <c r="E55" s="250"/>
      <c r="F55" s="250"/>
      <c r="G55" s="252"/>
      <c r="H55" s="241"/>
      <c r="I55" s="252"/>
      <c r="J55" s="252"/>
      <c r="K55" s="252"/>
      <c r="L55" s="252"/>
      <c r="M55" s="252"/>
      <c r="N55" s="252"/>
      <c r="O55" s="216">
        <f t="shared" si="3"/>
        <v>0</v>
      </c>
    </row>
    <row r="56" spans="1:15" s="113" customFormat="1" ht="51" customHeight="1" hidden="1">
      <c r="A56" s="278">
        <v>100000</v>
      </c>
      <c r="B56" s="1000" t="s">
        <v>126</v>
      </c>
      <c r="C56" s="1001"/>
      <c r="D56" s="242"/>
      <c r="E56" s="279"/>
      <c r="F56" s="279"/>
      <c r="G56" s="280">
        <f>G57</f>
        <v>0</v>
      </c>
      <c r="H56" s="281">
        <f aca="true" t="shared" si="8" ref="H56:H65">G56-L56</f>
        <v>0</v>
      </c>
      <c r="I56" s="282"/>
      <c r="J56" s="282"/>
      <c r="K56" s="282"/>
      <c r="L56" s="282">
        <f>L57</f>
        <v>0</v>
      </c>
      <c r="M56" s="282"/>
      <c r="N56" s="282"/>
      <c r="O56" s="283">
        <f t="shared" si="3"/>
        <v>0</v>
      </c>
    </row>
    <row r="57" spans="1:15" ht="180" customHeight="1" hidden="1">
      <c r="A57" s="276" t="s">
        <v>135</v>
      </c>
      <c r="B57" s="1002" t="s">
        <v>233</v>
      </c>
      <c r="C57" s="1003"/>
      <c r="D57" s="274"/>
      <c r="E57" s="250"/>
      <c r="F57" s="250"/>
      <c r="G57" s="264"/>
      <c r="H57" s="284">
        <f t="shared" si="8"/>
        <v>0</v>
      </c>
      <c r="I57" s="252"/>
      <c r="J57" s="252"/>
      <c r="K57" s="252"/>
      <c r="L57" s="265"/>
      <c r="M57" s="265"/>
      <c r="N57" s="265"/>
      <c r="O57" s="283">
        <f t="shared" si="3"/>
        <v>0</v>
      </c>
    </row>
    <row r="58" spans="1:15" ht="60.75" customHeight="1" hidden="1">
      <c r="A58" s="285" t="s">
        <v>234</v>
      </c>
      <c r="B58" s="1004" t="s">
        <v>235</v>
      </c>
      <c r="C58" s="1005"/>
      <c r="D58" s="286">
        <f>D59</f>
        <v>0</v>
      </c>
      <c r="E58" s="253">
        <f>E59</f>
        <v>0</v>
      </c>
      <c r="F58" s="253">
        <f>F59</f>
        <v>0</v>
      </c>
      <c r="G58" s="261">
        <f>G59</f>
        <v>0</v>
      </c>
      <c r="H58" s="245">
        <f t="shared" si="8"/>
        <v>0</v>
      </c>
      <c r="I58" s="261">
        <f>I59</f>
        <v>0</v>
      </c>
      <c r="J58" s="261">
        <f>J59</f>
        <v>0</v>
      </c>
      <c r="K58" s="261">
        <f>K59</f>
        <v>0</v>
      </c>
      <c r="L58" s="261">
        <f>L59</f>
        <v>0</v>
      </c>
      <c r="M58" s="261"/>
      <c r="N58" s="261"/>
      <c r="O58" s="272">
        <f t="shared" si="3"/>
        <v>0</v>
      </c>
    </row>
    <row r="59" spans="1:15" ht="132" customHeight="1" hidden="1">
      <c r="A59" s="247">
        <v>110103</v>
      </c>
      <c r="B59" s="881" t="s">
        <v>236</v>
      </c>
      <c r="C59" s="868"/>
      <c r="D59" s="250"/>
      <c r="E59" s="250"/>
      <c r="F59" s="250"/>
      <c r="G59" s="252"/>
      <c r="H59" s="241">
        <f t="shared" si="8"/>
        <v>0</v>
      </c>
      <c r="I59" s="251"/>
      <c r="J59" s="251"/>
      <c r="K59" s="251"/>
      <c r="L59" s="252"/>
      <c r="M59" s="252"/>
      <c r="N59" s="252"/>
      <c r="O59" s="262">
        <f t="shared" si="3"/>
        <v>0</v>
      </c>
    </row>
    <row r="60" spans="1:15" ht="87" customHeight="1" hidden="1">
      <c r="A60" s="236">
        <v>120201</v>
      </c>
      <c r="B60" s="881" t="s">
        <v>237</v>
      </c>
      <c r="C60" s="868"/>
      <c r="D60" s="250"/>
      <c r="E60" s="250"/>
      <c r="F60" s="250"/>
      <c r="G60" s="252"/>
      <c r="H60" s="241">
        <f t="shared" si="8"/>
        <v>0</v>
      </c>
      <c r="I60" s="251"/>
      <c r="J60" s="251"/>
      <c r="K60" s="251"/>
      <c r="L60" s="252"/>
      <c r="M60" s="252"/>
      <c r="N60" s="252"/>
      <c r="O60" s="216">
        <f t="shared" si="3"/>
        <v>0</v>
      </c>
    </row>
    <row r="61" spans="1:15" s="232" customFormat="1" ht="60.75" customHeight="1">
      <c r="A61" s="259">
        <v>120000</v>
      </c>
      <c r="B61" s="873" t="s">
        <v>238</v>
      </c>
      <c r="C61" s="1006"/>
      <c r="D61" s="253">
        <f>D62</f>
        <v>30000</v>
      </c>
      <c r="E61" s="253">
        <f>E62</f>
        <v>0</v>
      </c>
      <c r="F61" s="253">
        <f>F62</f>
        <v>0</v>
      </c>
      <c r="G61" s="261">
        <f>G62</f>
        <v>0</v>
      </c>
      <c r="H61" s="245">
        <f t="shared" si="8"/>
        <v>0</v>
      </c>
      <c r="I61" s="261">
        <f>I62</f>
        <v>0</v>
      </c>
      <c r="J61" s="261">
        <f>J62</f>
        <v>0</v>
      </c>
      <c r="K61" s="261">
        <f>K62</f>
        <v>0</v>
      </c>
      <c r="L61" s="261">
        <f>L62</f>
        <v>0</v>
      </c>
      <c r="M61" s="261"/>
      <c r="N61" s="261"/>
      <c r="O61" s="272">
        <f t="shared" si="3"/>
        <v>30000</v>
      </c>
    </row>
    <row r="62" spans="1:15" ht="73.5" customHeight="1">
      <c r="A62" s="236">
        <v>120201</v>
      </c>
      <c r="B62" s="1007" t="s">
        <v>151</v>
      </c>
      <c r="C62" s="1007"/>
      <c r="D62" s="250">
        <v>30000</v>
      </c>
      <c r="E62" s="250"/>
      <c r="F62" s="250"/>
      <c r="G62" s="252"/>
      <c r="H62" s="241">
        <f t="shared" si="8"/>
        <v>0</v>
      </c>
      <c r="I62" s="251"/>
      <c r="J62" s="251"/>
      <c r="K62" s="251"/>
      <c r="L62" s="252"/>
      <c r="M62" s="252"/>
      <c r="N62" s="252"/>
      <c r="O62" s="262">
        <f t="shared" si="3"/>
        <v>30000</v>
      </c>
    </row>
    <row r="63" spans="1:15" s="232" customFormat="1" ht="69.75" customHeight="1">
      <c r="A63" s="259">
        <v>130000</v>
      </c>
      <c r="B63" s="997" t="s">
        <v>153</v>
      </c>
      <c r="C63" s="998"/>
      <c r="D63" s="253">
        <f>D64+D65</f>
        <v>30000</v>
      </c>
      <c r="E63" s="253">
        <f>E64+E65</f>
        <v>0</v>
      </c>
      <c r="F63" s="253">
        <f>F64+F65</f>
        <v>0</v>
      </c>
      <c r="G63" s="261">
        <f>G64+G65</f>
        <v>0</v>
      </c>
      <c r="H63" s="245">
        <f t="shared" si="8"/>
        <v>0</v>
      </c>
      <c r="I63" s="261">
        <f>I64+I65</f>
        <v>0</v>
      </c>
      <c r="J63" s="261">
        <f>J64+J65</f>
        <v>0</v>
      </c>
      <c r="K63" s="261">
        <f>K64+K65</f>
        <v>0</v>
      </c>
      <c r="L63" s="261">
        <f>L64+L65</f>
        <v>0</v>
      </c>
      <c r="M63" s="261"/>
      <c r="N63" s="261"/>
      <c r="O63" s="287">
        <f t="shared" si="3"/>
        <v>30000</v>
      </c>
    </row>
    <row r="64" spans="1:15" ht="113.25" customHeight="1">
      <c r="A64" s="236">
        <v>130102</v>
      </c>
      <c r="B64" s="878" t="s">
        <v>154</v>
      </c>
      <c r="C64" s="879"/>
      <c r="D64" s="250">
        <v>30000</v>
      </c>
      <c r="E64" s="250"/>
      <c r="F64" s="250"/>
      <c r="G64" s="252"/>
      <c r="H64" s="241">
        <f t="shared" si="8"/>
        <v>0</v>
      </c>
      <c r="I64" s="251"/>
      <c r="J64" s="251"/>
      <c r="K64" s="251"/>
      <c r="L64" s="252"/>
      <c r="M64" s="252"/>
      <c r="N64" s="252"/>
      <c r="O64" s="262">
        <f t="shared" si="3"/>
        <v>30000</v>
      </c>
    </row>
    <row r="65" spans="1:15" ht="113.25" customHeight="1" hidden="1">
      <c r="A65" s="236">
        <v>130204</v>
      </c>
      <c r="B65" s="878" t="s">
        <v>239</v>
      </c>
      <c r="C65" s="879"/>
      <c r="D65" s="250"/>
      <c r="E65" s="250"/>
      <c r="F65" s="250"/>
      <c r="G65" s="252"/>
      <c r="H65" s="241">
        <f t="shared" si="8"/>
        <v>0</v>
      </c>
      <c r="I65" s="251"/>
      <c r="J65" s="251"/>
      <c r="K65" s="251"/>
      <c r="L65" s="252"/>
      <c r="M65" s="252"/>
      <c r="N65" s="252"/>
      <c r="O65" s="262">
        <f t="shared" si="3"/>
        <v>0</v>
      </c>
    </row>
    <row r="66" spans="1:15" s="232" customFormat="1" ht="78" customHeight="1">
      <c r="A66" s="259">
        <v>150000</v>
      </c>
      <c r="B66" s="997" t="s">
        <v>158</v>
      </c>
      <c r="C66" s="1008"/>
      <c r="D66" s="253"/>
      <c r="E66" s="253"/>
      <c r="F66" s="253"/>
      <c r="G66" s="253">
        <f>G67</f>
        <v>14400</v>
      </c>
      <c r="H66" s="245">
        <f>H67</f>
        <v>0</v>
      </c>
      <c r="I66" s="261"/>
      <c r="J66" s="261"/>
      <c r="K66" s="261"/>
      <c r="L66" s="279">
        <f>L67</f>
        <v>14400</v>
      </c>
      <c r="M66" s="279">
        <f>M67</f>
        <v>14400</v>
      </c>
      <c r="N66" s="279">
        <f>N67</f>
        <v>14400</v>
      </c>
      <c r="O66" s="262">
        <f t="shared" si="3"/>
        <v>14400</v>
      </c>
    </row>
    <row r="67" spans="1:15" ht="117" customHeight="1">
      <c r="A67" s="580">
        <v>150118</v>
      </c>
      <c r="B67" s="878" t="s">
        <v>121</v>
      </c>
      <c r="C67" s="994"/>
      <c r="D67" s="250"/>
      <c r="E67" s="250"/>
      <c r="F67" s="250"/>
      <c r="G67" s="250">
        <v>14400</v>
      </c>
      <c r="H67" s="288">
        <f aca="true" t="shared" si="9" ref="H67:H76">G67-L67</f>
        <v>0</v>
      </c>
      <c r="I67" s="252"/>
      <c r="J67" s="252"/>
      <c r="K67" s="252"/>
      <c r="L67" s="250">
        <v>14400</v>
      </c>
      <c r="M67" s="250">
        <v>14400</v>
      </c>
      <c r="N67" s="250">
        <v>14400</v>
      </c>
      <c r="O67" s="262">
        <f t="shared" si="3"/>
        <v>14400</v>
      </c>
    </row>
    <row r="68" spans="1:15" s="232" customFormat="1" ht="72" customHeight="1" hidden="1">
      <c r="A68" s="259">
        <v>170000</v>
      </c>
      <c r="B68" s="487"/>
      <c r="C68" s="488" t="s">
        <v>278</v>
      </c>
      <c r="D68" s="253"/>
      <c r="E68" s="253"/>
      <c r="F68" s="253"/>
      <c r="G68" s="253">
        <f>G69</f>
        <v>0</v>
      </c>
      <c r="H68" s="244"/>
      <c r="I68" s="253"/>
      <c r="J68" s="253"/>
      <c r="K68" s="253"/>
      <c r="L68" s="253">
        <f>L69</f>
        <v>0</v>
      </c>
      <c r="M68" s="253"/>
      <c r="N68" s="253"/>
      <c r="O68" s="489">
        <f t="shared" si="3"/>
        <v>0</v>
      </c>
    </row>
    <row r="69" spans="1:15" ht="90" customHeight="1" hidden="1">
      <c r="A69" s="236">
        <v>170703</v>
      </c>
      <c r="B69" s="248"/>
      <c r="C69" s="143" t="s">
        <v>273</v>
      </c>
      <c r="D69" s="250"/>
      <c r="E69" s="250"/>
      <c r="F69" s="250"/>
      <c r="G69" s="250"/>
      <c r="H69" s="260"/>
      <c r="I69" s="250"/>
      <c r="J69" s="250"/>
      <c r="K69" s="250"/>
      <c r="L69" s="250"/>
      <c r="M69" s="250"/>
      <c r="N69" s="250"/>
      <c r="O69" s="262">
        <f t="shared" si="3"/>
        <v>0</v>
      </c>
    </row>
    <row r="70" spans="1:15" ht="105" customHeight="1">
      <c r="A70" s="259">
        <v>180000</v>
      </c>
      <c r="B70" s="995" t="s">
        <v>164</v>
      </c>
      <c r="C70" s="996"/>
      <c r="D70" s="286">
        <f>D71</f>
        <v>20000</v>
      </c>
      <c r="E70" s="253">
        <f>E71</f>
        <v>0</v>
      </c>
      <c r="F70" s="253">
        <f>F71</f>
        <v>0</v>
      </c>
      <c r="G70" s="261">
        <f>G71</f>
        <v>0</v>
      </c>
      <c r="H70" s="245">
        <f t="shared" si="9"/>
        <v>0</v>
      </c>
      <c r="I70" s="261">
        <f>I71</f>
        <v>0</v>
      </c>
      <c r="J70" s="261">
        <f>J71</f>
        <v>0</v>
      </c>
      <c r="K70" s="261">
        <f>K71</f>
        <v>0</v>
      </c>
      <c r="L70" s="261">
        <f>L71</f>
        <v>0</v>
      </c>
      <c r="M70" s="261"/>
      <c r="N70" s="261"/>
      <c r="O70" s="272">
        <f t="shared" si="3"/>
        <v>20000</v>
      </c>
    </row>
    <row r="71" spans="1:15" ht="78" customHeight="1">
      <c r="A71" s="236">
        <v>180404</v>
      </c>
      <c r="B71" s="878" t="s">
        <v>615</v>
      </c>
      <c r="C71" s="879"/>
      <c r="D71" s="250">
        <v>20000</v>
      </c>
      <c r="E71" s="250"/>
      <c r="F71" s="250"/>
      <c r="G71" s="252"/>
      <c r="H71" s="241">
        <f t="shared" si="9"/>
        <v>0</v>
      </c>
      <c r="I71" s="251"/>
      <c r="J71" s="251"/>
      <c r="K71" s="251"/>
      <c r="L71" s="252"/>
      <c r="M71" s="252"/>
      <c r="N71" s="252"/>
      <c r="O71" s="262">
        <f t="shared" si="3"/>
        <v>20000</v>
      </c>
    </row>
    <row r="72" spans="1:15" s="113" customFormat="1" ht="78" customHeight="1" hidden="1">
      <c r="A72" s="181">
        <v>160000</v>
      </c>
      <c r="B72" s="1009" t="s">
        <v>293</v>
      </c>
      <c r="C72" s="1010"/>
      <c r="D72" s="279">
        <f>D73</f>
        <v>0</v>
      </c>
      <c r="E72" s="279"/>
      <c r="F72" s="279"/>
      <c r="G72" s="282"/>
      <c r="H72" s="354"/>
      <c r="I72" s="282"/>
      <c r="J72" s="282"/>
      <c r="K72" s="282"/>
      <c r="L72" s="282"/>
      <c r="M72" s="282"/>
      <c r="N72" s="282"/>
      <c r="O72" s="272">
        <f t="shared" si="3"/>
        <v>0</v>
      </c>
    </row>
    <row r="73" spans="1:15" ht="165" customHeight="1" hidden="1">
      <c r="A73" s="311">
        <v>160903</v>
      </c>
      <c r="B73" s="1011" t="s">
        <v>629</v>
      </c>
      <c r="C73" s="1012"/>
      <c r="D73" s="250"/>
      <c r="E73" s="250"/>
      <c r="F73" s="250"/>
      <c r="G73" s="252"/>
      <c r="H73" s="241"/>
      <c r="I73" s="252"/>
      <c r="J73" s="252"/>
      <c r="K73" s="252"/>
      <c r="L73" s="252"/>
      <c r="M73" s="252"/>
      <c r="N73" s="252"/>
      <c r="O73" s="262">
        <f t="shared" si="3"/>
        <v>0</v>
      </c>
    </row>
    <row r="74" spans="1:15" ht="135" customHeight="1">
      <c r="A74" s="259">
        <v>210000</v>
      </c>
      <c r="B74" s="997" t="s">
        <v>166</v>
      </c>
      <c r="C74" s="998"/>
      <c r="D74" s="253">
        <f>D75</f>
        <v>13500</v>
      </c>
      <c r="E74" s="253">
        <f>E75</f>
        <v>0</v>
      </c>
      <c r="F74" s="253">
        <f>F75</f>
        <v>0</v>
      </c>
      <c r="G74" s="261">
        <f>G75</f>
        <v>0</v>
      </c>
      <c r="H74" s="245">
        <f t="shared" si="9"/>
        <v>0</v>
      </c>
      <c r="I74" s="261">
        <f>I75</f>
        <v>0</v>
      </c>
      <c r="J74" s="261">
        <f>J75</f>
        <v>0</v>
      </c>
      <c r="K74" s="261">
        <f>K75</f>
        <v>0</v>
      </c>
      <c r="L74" s="261">
        <f>L75</f>
        <v>0</v>
      </c>
      <c r="M74" s="261"/>
      <c r="N74" s="261"/>
      <c r="O74" s="272">
        <f t="shared" si="3"/>
        <v>13500</v>
      </c>
    </row>
    <row r="75" spans="1:15" ht="179.25" customHeight="1">
      <c r="A75" s="236">
        <v>210105</v>
      </c>
      <c r="B75" s="878" t="s">
        <v>618</v>
      </c>
      <c r="C75" s="879"/>
      <c r="D75" s="250">
        <v>13500</v>
      </c>
      <c r="E75" s="250"/>
      <c r="F75" s="250"/>
      <c r="G75" s="252"/>
      <c r="H75" s="241">
        <f t="shared" si="9"/>
        <v>0</v>
      </c>
      <c r="I75" s="251"/>
      <c r="J75" s="251"/>
      <c r="K75" s="251"/>
      <c r="L75" s="252"/>
      <c r="M75" s="252"/>
      <c r="N75" s="252"/>
      <c r="O75" s="262">
        <f t="shared" si="3"/>
        <v>13500</v>
      </c>
    </row>
    <row r="76" spans="1:15" ht="75.75" customHeight="1">
      <c r="A76" s="259">
        <v>250000</v>
      </c>
      <c r="B76" s="873" t="s">
        <v>222</v>
      </c>
      <c r="C76" s="991"/>
      <c r="D76" s="253">
        <f>D77+D78</f>
        <v>65000</v>
      </c>
      <c r="E76" s="253">
        <f>E77+E78</f>
        <v>0</v>
      </c>
      <c r="F76" s="253">
        <f>F77+F78</f>
        <v>0</v>
      </c>
      <c r="G76" s="261">
        <f>G77+G78</f>
        <v>0</v>
      </c>
      <c r="H76" s="245">
        <f t="shared" si="9"/>
        <v>0</v>
      </c>
      <c r="I76" s="261">
        <f aca="true" t="shared" si="10" ref="I76:N76">I77+I78</f>
        <v>0</v>
      </c>
      <c r="J76" s="261">
        <f t="shared" si="10"/>
        <v>0</v>
      </c>
      <c r="K76" s="261">
        <f t="shared" si="10"/>
        <v>0</v>
      </c>
      <c r="L76" s="261">
        <f t="shared" si="10"/>
        <v>0</v>
      </c>
      <c r="M76" s="261">
        <f t="shared" si="10"/>
        <v>0</v>
      </c>
      <c r="N76" s="261">
        <f t="shared" si="10"/>
        <v>0</v>
      </c>
      <c r="O76" s="272">
        <f t="shared" si="3"/>
        <v>65000</v>
      </c>
    </row>
    <row r="77" spans="1:15" ht="72" customHeight="1" hidden="1">
      <c r="A77" s="236"/>
      <c r="B77" s="993"/>
      <c r="C77" s="874"/>
      <c r="D77" s="250"/>
      <c r="E77" s="250"/>
      <c r="F77" s="250"/>
      <c r="G77" s="252"/>
      <c r="H77" s="241"/>
      <c r="I77" s="251"/>
      <c r="J77" s="251"/>
      <c r="K77" s="251"/>
      <c r="L77" s="252"/>
      <c r="M77" s="252"/>
      <c r="N77" s="252"/>
      <c r="O77" s="262">
        <f t="shared" si="3"/>
        <v>0</v>
      </c>
    </row>
    <row r="78" spans="1:15" ht="66" customHeight="1">
      <c r="A78" s="236">
        <v>250404</v>
      </c>
      <c r="B78" s="878" t="s">
        <v>223</v>
      </c>
      <c r="C78" s="879"/>
      <c r="D78" s="250">
        <v>65000</v>
      </c>
      <c r="E78" s="250"/>
      <c r="F78" s="250"/>
      <c r="G78" s="252"/>
      <c r="H78" s="241">
        <f aca="true" t="shared" si="11" ref="H78:H89">G78-L78</f>
        <v>0</v>
      </c>
      <c r="I78" s="251"/>
      <c r="J78" s="251"/>
      <c r="K78" s="251"/>
      <c r="L78" s="252"/>
      <c r="M78" s="252"/>
      <c r="N78" s="252"/>
      <c r="O78" s="262">
        <f t="shared" si="3"/>
        <v>65000</v>
      </c>
    </row>
    <row r="79" spans="4:15" ht="42" customHeight="1" hidden="1">
      <c r="D79" s="250"/>
      <c r="E79" s="250"/>
      <c r="F79" s="250"/>
      <c r="G79" s="252"/>
      <c r="H79" s="241">
        <f t="shared" si="11"/>
        <v>0</v>
      </c>
      <c r="I79" s="251"/>
      <c r="J79" s="251"/>
      <c r="K79" s="251"/>
      <c r="L79" s="252"/>
      <c r="M79" s="252"/>
      <c r="N79" s="252"/>
      <c r="O79" s="251">
        <f>D79+G79</f>
        <v>0</v>
      </c>
    </row>
    <row r="80" spans="4:15" ht="61.5" hidden="1">
      <c r="D80" s="250"/>
      <c r="E80" s="250"/>
      <c r="F80" s="250"/>
      <c r="G80" s="252"/>
      <c r="H80" s="241">
        <f t="shared" si="11"/>
        <v>0</v>
      </c>
      <c r="I80" s="251"/>
      <c r="J80" s="251"/>
      <c r="K80" s="252"/>
      <c r="L80" s="252"/>
      <c r="M80" s="252"/>
      <c r="N80" s="252"/>
      <c r="O80" s="251">
        <f>D80+G80</f>
        <v>0</v>
      </c>
    </row>
    <row r="81" spans="1:15" ht="33" customHeight="1" hidden="1">
      <c r="A81" s="236"/>
      <c r="B81" s="1007"/>
      <c r="C81" s="1007"/>
      <c r="D81" s="250"/>
      <c r="E81" s="250"/>
      <c r="F81" s="250"/>
      <c r="G81" s="252"/>
      <c r="H81" s="241">
        <f t="shared" si="11"/>
        <v>0</v>
      </c>
      <c r="I81" s="251"/>
      <c r="J81" s="251"/>
      <c r="K81" s="252"/>
      <c r="L81" s="252"/>
      <c r="M81" s="252"/>
      <c r="N81" s="252"/>
      <c r="O81" s="251">
        <f>D81+G81</f>
        <v>0</v>
      </c>
    </row>
    <row r="82" spans="1:15" ht="75" customHeight="1" hidden="1">
      <c r="A82" s="236"/>
      <c r="B82" s="1013"/>
      <c r="C82" s="1014"/>
      <c r="D82" s="250"/>
      <c r="E82" s="250"/>
      <c r="F82" s="250"/>
      <c r="G82" s="252"/>
      <c r="H82" s="241">
        <f t="shared" si="11"/>
        <v>0</v>
      </c>
      <c r="I82" s="251"/>
      <c r="J82" s="251"/>
      <c r="K82" s="252"/>
      <c r="L82" s="252"/>
      <c r="M82" s="252"/>
      <c r="N82" s="252"/>
      <c r="O82" s="251"/>
    </row>
    <row r="83" spans="1:15" s="217" customFormat="1" ht="118.5" customHeight="1">
      <c r="A83" s="208" t="s">
        <v>48</v>
      </c>
      <c r="B83" s="913" t="s">
        <v>240</v>
      </c>
      <c r="C83" s="914"/>
      <c r="D83" s="213">
        <f>D84+D94+D96+D93</f>
        <v>30084599</v>
      </c>
      <c r="E83" s="213">
        <f>E84+E94+E96</f>
        <v>20297047</v>
      </c>
      <c r="F83" s="213">
        <f>F84+F94+F96</f>
        <v>3207099</v>
      </c>
      <c r="G83" s="213">
        <f>G84+G94+G96</f>
        <v>2439088</v>
      </c>
      <c r="H83" s="209">
        <f t="shared" si="11"/>
        <v>812800</v>
      </c>
      <c r="I83" s="213">
        <f aca="true" t="shared" si="12" ref="I83:N83">I84+I94+I96</f>
        <v>0</v>
      </c>
      <c r="J83" s="213">
        <f t="shared" si="12"/>
        <v>0</v>
      </c>
      <c r="K83" s="213">
        <f t="shared" si="12"/>
        <v>0</v>
      </c>
      <c r="L83" s="213">
        <f t="shared" si="12"/>
        <v>1626288</v>
      </c>
      <c r="M83" s="213">
        <f>M84+M94+M96</f>
        <v>1626288</v>
      </c>
      <c r="N83" s="213">
        <f t="shared" si="12"/>
        <v>1626288</v>
      </c>
      <c r="O83" s="215">
        <f aca="true" t="shared" si="13" ref="O83:O147">D83+G83</f>
        <v>32523687</v>
      </c>
    </row>
    <row r="84" spans="1:15" s="232" customFormat="1" ht="79.5" customHeight="1">
      <c r="A84" s="243" t="s">
        <v>662</v>
      </c>
      <c r="B84" s="887" t="s">
        <v>663</v>
      </c>
      <c r="C84" s="880"/>
      <c r="D84" s="253">
        <f>D85+D86+D87+D88+D89+D91+D92+D90</f>
        <v>29326652</v>
      </c>
      <c r="E84" s="253">
        <f>E85+E86+E87+E88+E89+E91+E92+E90</f>
        <v>19865647</v>
      </c>
      <c r="F84" s="253">
        <f>F85+F86+F87+F88+F89+F91+F92</f>
        <v>3093952</v>
      </c>
      <c r="G84" s="253">
        <f>G85+G86+G87+G88+G89+G91+G92</f>
        <v>912800</v>
      </c>
      <c r="H84" s="244">
        <f t="shared" si="11"/>
        <v>812800</v>
      </c>
      <c r="I84" s="253">
        <f aca="true" t="shared" si="14" ref="I84:N84">I85+I86+I87+I88+I89+I91+I92</f>
        <v>0</v>
      </c>
      <c r="J84" s="253">
        <f t="shared" si="14"/>
        <v>0</v>
      </c>
      <c r="K84" s="253">
        <f t="shared" si="14"/>
        <v>0</v>
      </c>
      <c r="L84" s="253">
        <f t="shared" si="14"/>
        <v>100000</v>
      </c>
      <c r="M84" s="253">
        <f t="shared" si="14"/>
        <v>100000</v>
      </c>
      <c r="N84" s="253">
        <f t="shared" si="14"/>
        <v>100000</v>
      </c>
      <c r="O84" s="272">
        <f t="shared" si="13"/>
        <v>30239452</v>
      </c>
    </row>
    <row r="85" spans="1:15" ht="63.75" customHeight="1">
      <c r="A85" s="247" t="s">
        <v>664</v>
      </c>
      <c r="B85" s="878" t="s">
        <v>665</v>
      </c>
      <c r="C85" s="879"/>
      <c r="D85" s="250">
        <v>26320176</v>
      </c>
      <c r="E85" s="250">
        <v>17883640</v>
      </c>
      <c r="F85" s="250">
        <v>2937253</v>
      </c>
      <c r="G85" s="250">
        <v>857000</v>
      </c>
      <c r="H85" s="260">
        <f t="shared" si="11"/>
        <v>767000</v>
      </c>
      <c r="I85" s="1015"/>
      <c r="J85" s="1015"/>
      <c r="K85" s="289"/>
      <c r="L85" s="290">
        <v>90000</v>
      </c>
      <c r="M85" s="290">
        <v>90000</v>
      </c>
      <c r="N85" s="290">
        <v>90000</v>
      </c>
      <c r="O85" s="262">
        <f t="shared" si="13"/>
        <v>27177176</v>
      </c>
    </row>
    <row r="86" spans="1:15" ht="126.75" customHeight="1">
      <c r="A86" s="247" t="s">
        <v>668</v>
      </c>
      <c r="B86" s="878" t="s">
        <v>669</v>
      </c>
      <c r="C86" s="879"/>
      <c r="D86" s="250">
        <v>1784100</v>
      </c>
      <c r="E86" s="250">
        <v>1193900</v>
      </c>
      <c r="F86" s="250">
        <v>90400</v>
      </c>
      <c r="G86" s="250">
        <v>45800</v>
      </c>
      <c r="H86" s="260">
        <f t="shared" si="11"/>
        <v>45800</v>
      </c>
      <c r="I86" s="1015"/>
      <c r="J86" s="1015"/>
      <c r="K86" s="289"/>
      <c r="L86" s="290"/>
      <c r="M86" s="290"/>
      <c r="N86" s="290"/>
      <c r="O86" s="262">
        <f t="shared" si="13"/>
        <v>1829900</v>
      </c>
    </row>
    <row r="87" spans="1:15" ht="126" customHeight="1">
      <c r="A87" s="247" t="s">
        <v>670</v>
      </c>
      <c r="B87" s="878" t="s">
        <v>241</v>
      </c>
      <c r="C87" s="991"/>
      <c r="D87" s="250">
        <v>525049</v>
      </c>
      <c r="E87" s="250">
        <v>329300</v>
      </c>
      <c r="F87" s="250">
        <v>42649</v>
      </c>
      <c r="G87" s="585"/>
      <c r="H87" s="582">
        <f t="shared" si="11"/>
        <v>0</v>
      </c>
      <c r="I87" s="1016"/>
      <c r="J87" s="1016"/>
      <c r="K87" s="583"/>
      <c r="L87" s="584"/>
      <c r="M87" s="584"/>
      <c r="N87" s="584"/>
      <c r="O87" s="262">
        <f t="shared" si="13"/>
        <v>525049</v>
      </c>
    </row>
    <row r="88" spans="1:15" ht="125.25" customHeight="1">
      <c r="A88" s="247" t="s">
        <v>672</v>
      </c>
      <c r="B88" s="878" t="s">
        <v>673</v>
      </c>
      <c r="C88" s="879"/>
      <c r="D88" s="250">
        <v>567680</v>
      </c>
      <c r="E88" s="250">
        <v>380800</v>
      </c>
      <c r="F88" s="250">
        <v>23650</v>
      </c>
      <c r="G88" s="252">
        <v>10000</v>
      </c>
      <c r="H88" s="260">
        <f t="shared" si="11"/>
        <v>0</v>
      </c>
      <c r="I88" s="1015"/>
      <c r="J88" s="1015"/>
      <c r="K88" s="289"/>
      <c r="L88" s="290">
        <v>10000</v>
      </c>
      <c r="M88" s="290">
        <v>10000</v>
      </c>
      <c r="N88" s="290">
        <v>10000</v>
      </c>
      <c r="O88" s="262">
        <f t="shared" si="13"/>
        <v>577680</v>
      </c>
    </row>
    <row r="89" spans="1:15" ht="114" customHeight="1">
      <c r="A89" s="247" t="s">
        <v>676</v>
      </c>
      <c r="B89" s="878" t="s">
        <v>242</v>
      </c>
      <c r="C89" s="879"/>
      <c r="D89" s="250">
        <v>51950</v>
      </c>
      <c r="E89" s="250">
        <v>37300</v>
      </c>
      <c r="F89" s="250"/>
      <c r="G89" s="252"/>
      <c r="H89" s="260">
        <f t="shared" si="11"/>
        <v>0</v>
      </c>
      <c r="I89" s="1015"/>
      <c r="J89" s="1015"/>
      <c r="K89" s="289"/>
      <c r="L89" s="290"/>
      <c r="M89" s="290"/>
      <c r="N89" s="290"/>
      <c r="O89" s="262">
        <f t="shared" si="13"/>
        <v>51950</v>
      </c>
    </row>
    <row r="90" spans="1:15" ht="72" customHeight="1">
      <c r="A90" s="247" t="s">
        <v>678</v>
      </c>
      <c r="B90" s="878" t="s">
        <v>679</v>
      </c>
      <c r="C90" s="994"/>
      <c r="D90" s="250">
        <v>55977</v>
      </c>
      <c r="E90" s="250">
        <v>40707</v>
      </c>
      <c r="F90" s="250"/>
      <c r="G90" s="252"/>
      <c r="H90" s="260"/>
      <c r="I90" s="289"/>
      <c r="J90" s="289"/>
      <c r="K90" s="289"/>
      <c r="L90" s="290"/>
      <c r="M90" s="290"/>
      <c r="N90" s="290"/>
      <c r="O90" s="262">
        <f t="shared" si="13"/>
        <v>55977</v>
      </c>
    </row>
    <row r="91" spans="1:15" ht="54.75" customHeight="1" hidden="1">
      <c r="A91" s="247" t="s">
        <v>674</v>
      </c>
      <c r="B91" s="1017" t="s">
        <v>675</v>
      </c>
      <c r="C91" s="1018"/>
      <c r="D91" s="250"/>
      <c r="E91" s="250"/>
      <c r="F91" s="250"/>
      <c r="G91" s="252"/>
      <c r="H91" s="260">
        <f aca="true" t="shared" si="15" ref="H91:H115">G91-L91</f>
        <v>0</v>
      </c>
      <c r="I91" s="289"/>
      <c r="J91" s="289"/>
      <c r="K91" s="289"/>
      <c r="L91" s="290"/>
      <c r="M91" s="290"/>
      <c r="N91" s="290"/>
      <c r="O91" s="262">
        <f t="shared" si="13"/>
        <v>0</v>
      </c>
    </row>
    <row r="92" spans="1:15" ht="183.75" customHeight="1">
      <c r="A92" s="247" t="s">
        <v>680</v>
      </c>
      <c r="B92" s="878" t="s">
        <v>681</v>
      </c>
      <c r="C92" s="879"/>
      <c r="D92" s="250">
        <v>21720</v>
      </c>
      <c r="E92" s="250"/>
      <c r="F92" s="250"/>
      <c r="G92" s="252"/>
      <c r="H92" s="260">
        <f t="shared" si="15"/>
        <v>0</v>
      </c>
      <c r="I92" s="289"/>
      <c r="J92" s="289"/>
      <c r="K92" s="289"/>
      <c r="L92" s="290"/>
      <c r="M92" s="290"/>
      <c r="N92" s="290"/>
      <c r="O92" s="262">
        <f t="shared" si="13"/>
        <v>21720</v>
      </c>
    </row>
    <row r="93" spans="1:15" ht="306.75" customHeight="1">
      <c r="A93" s="247" t="s">
        <v>114</v>
      </c>
      <c r="B93" s="248"/>
      <c r="C93" s="249" t="s">
        <v>232</v>
      </c>
      <c r="D93" s="250">
        <v>16800</v>
      </c>
      <c r="E93" s="250"/>
      <c r="F93" s="250"/>
      <c r="G93" s="252"/>
      <c r="H93" s="260">
        <f t="shared" si="15"/>
        <v>0</v>
      </c>
      <c r="I93" s="290"/>
      <c r="J93" s="290"/>
      <c r="K93" s="290"/>
      <c r="L93" s="290"/>
      <c r="M93" s="290"/>
      <c r="N93" s="290"/>
      <c r="O93" s="262">
        <f t="shared" si="13"/>
        <v>16800</v>
      </c>
    </row>
    <row r="94" spans="1:15" ht="81.75" customHeight="1">
      <c r="A94" s="259">
        <v>130000</v>
      </c>
      <c r="B94" s="997" t="s">
        <v>153</v>
      </c>
      <c r="C94" s="998"/>
      <c r="D94" s="253">
        <f>D95</f>
        <v>741147</v>
      </c>
      <c r="E94" s="253">
        <f>E95</f>
        <v>431400</v>
      </c>
      <c r="F94" s="253">
        <f>F95</f>
        <v>113147</v>
      </c>
      <c r="G94" s="253">
        <f>G95</f>
        <v>0</v>
      </c>
      <c r="H94" s="256">
        <f t="shared" si="15"/>
        <v>0</v>
      </c>
      <c r="I94" s="290">
        <f>I95</f>
        <v>0</v>
      </c>
      <c r="J94" s="290">
        <f>J95</f>
        <v>0</v>
      </c>
      <c r="K94" s="290">
        <f>K95</f>
        <v>0</v>
      </c>
      <c r="L94" s="290">
        <f>L95</f>
        <v>0</v>
      </c>
      <c r="M94" s="290"/>
      <c r="N94" s="290"/>
      <c r="O94" s="262">
        <f t="shared" si="13"/>
        <v>741147</v>
      </c>
    </row>
    <row r="95" spans="1:15" ht="123" customHeight="1">
      <c r="A95" s="236">
        <v>130107</v>
      </c>
      <c r="B95" s="878" t="s">
        <v>243</v>
      </c>
      <c r="C95" s="879"/>
      <c r="D95" s="250">
        <v>741147</v>
      </c>
      <c r="E95" s="250">
        <v>431400</v>
      </c>
      <c r="F95" s="250">
        <v>113147</v>
      </c>
      <c r="G95" s="250"/>
      <c r="H95" s="239"/>
      <c r="I95" s="251"/>
      <c r="J95" s="251"/>
      <c r="K95" s="251"/>
      <c r="L95" s="252"/>
      <c r="M95" s="252"/>
      <c r="N95" s="252"/>
      <c r="O95" s="262">
        <f t="shared" si="13"/>
        <v>741147</v>
      </c>
    </row>
    <row r="96" spans="1:15" ht="54" customHeight="1" hidden="1">
      <c r="A96" s="291">
        <v>150000</v>
      </c>
      <c r="B96" s="1004" t="s">
        <v>158</v>
      </c>
      <c r="C96" s="1019"/>
      <c r="D96" s="286"/>
      <c r="E96" s="253">
        <f>E97</f>
        <v>0</v>
      </c>
      <c r="F96" s="253">
        <f>F97</f>
        <v>0</v>
      </c>
      <c r="G96" s="253">
        <f>G97</f>
        <v>1526288</v>
      </c>
      <c r="H96" s="245">
        <f t="shared" si="15"/>
        <v>0</v>
      </c>
      <c r="I96" s="261">
        <f aca="true" t="shared" si="16" ref="I96:N96">I97</f>
        <v>0</v>
      </c>
      <c r="J96" s="261">
        <f t="shared" si="16"/>
        <v>0</v>
      </c>
      <c r="K96" s="261">
        <f t="shared" si="16"/>
        <v>0</v>
      </c>
      <c r="L96" s="253">
        <f t="shared" si="16"/>
        <v>1526288</v>
      </c>
      <c r="M96" s="253">
        <f t="shared" si="16"/>
        <v>1526288</v>
      </c>
      <c r="N96" s="253">
        <f t="shared" si="16"/>
        <v>1526288</v>
      </c>
      <c r="O96" s="292">
        <f t="shared" si="13"/>
        <v>1526288</v>
      </c>
    </row>
    <row r="97" spans="1:15" ht="153" customHeight="1">
      <c r="A97" s="236">
        <v>150122</v>
      </c>
      <c r="B97" s="878" t="s">
        <v>572</v>
      </c>
      <c r="C97" s="879"/>
      <c r="D97" s="250"/>
      <c r="E97" s="250"/>
      <c r="F97" s="250"/>
      <c r="G97" s="250">
        <v>1526288</v>
      </c>
      <c r="H97" s="241">
        <f t="shared" si="15"/>
        <v>0</v>
      </c>
      <c r="I97" s="251"/>
      <c r="J97" s="251"/>
      <c r="K97" s="251"/>
      <c r="L97" s="250">
        <v>1526288</v>
      </c>
      <c r="M97" s="250">
        <v>1526288</v>
      </c>
      <c r="N97" s="250">
        <v>1526288</v>
      </c>
      <c r="O97" s="274">
        <f t="shared" si="13"/>
        <v>1526288</v>
      </c>
    </row>
    <row r="98" spans="1:15" s="212" customFormat="1" ht="121.5" customHeight="1">
      <c r="A98" s="208" t="s">
        <v>45</v>
      </c>
      <c r="B98" s="913" t="s">
        <v>244</v>
      </c>
      <c r="C98" s="914"/>
      <c r="D98" s="213">
        <f>D99+D101+D135</f>
        <v>36665637</v>
      </c>
      <c r="E98" s="213">
        <f>E99+E101+E135</f>
        <v>1813745</v>
      </c>
      <c r="F98" s="213">
        <f>F99+F101+F135</f>
        <v>112504</v>
      </c>
      <c r="G98" s="213">
        <f>G99+G101+G135</f>
        <v>78000</v>
      </c>
      <c r="H98" s="209">
        <f t="shared" si="15"/>
        <v>65000</v>
      </c>
      <c r="I98" s="213">
        <f aca="true" t="shared" si="17" ref="I98:N98">I99+I101+I135</f>
        <v>22000</v>
      </c>
      <c r="J98" s="213">
        <f t="shared" si="17"/>
        <v>0</v>
      </c>
      <c r="K98" s="213">
        <f t="shared" si="17"/>
        <v>0</v>
      </c>
      <c r="L98" s="213">
        <f t="shared" si="17"/>
        <v>13000</v>
      </c>
      <c r="M98" s="213">
        <f t="shared" si="17"/>
        <v>10000</v>
      </c>
      <c r="N98" s="213">
        <f t="shared" si="17"/>
        <v>10000</v>
      </c>
      <c r="O98" s="215">
        <f t="shared" si="13"/>
        <v>36743637</v>
      </c>
    </row>
    <row r="99" spans="1:15" s="232" customFormat="1" ht="60.75" customHeight="1">
      <c r="A99" s="243" t="s">
        <v>662</v>
      </c>
      <c r="B99" s="887" t="s">
        <v>663</v>
      </c>
      <c r="C99" s="874"/>
      <c r="D99" s="253">
        <f>D100</f>
        <v>1092000</v>
      </c>
      <c r="E99" s="253">
        <f>E100</f>
        <v>0</v>
      </c>
      <c r="F99" s="253">
        <f>F100</f>
        <v>0</v>
      </c>
      <c r="G99" s="261">
        <f>G100</f>
        <v>0</v>
      </c>
      <c r="H99" s="245">
        <f t="shared" si="15"/>
        <v>0</v>
      </c>
      <c r="I99" s="261">
        <f>I100</f>
        <v>0</v>
      </c>
      <c r="J99" s="261">
        <f>J100</f>
        <v>0</v>
      </c>
      <c r="K99" s="261">
        <f>K100</f>
        <v>0</v>
      </c>
      <c r="L99" s="261">
        <f>L100</f>
        <v>0</v>
      </c>
      <c r="M99" s="261"/>
      <c r="N99" s="261"/>
      <c r="O99" s="272">
        <f t="shared" si="13"/>
        <v>1092000</v>
      </c>
    </row>
    <row r="100" spans="1:15" s="232" customFormat="1" ht="113.25" customHeight="1">
      <c r="A100" s="263" t="s">
        <v>666</v>
      </c>
      <c r="B100" s="993" t="s">
        <v>667</v>
      </c>
      <c r="C100" s="874"/>
      <c r="D100" s="250">
        <v>1092000</v>
      </c>
      <c r="E100" s="253"/>
      <c r="F100" s="253"/>
      <c r="G100" s="261"/>
      <c r="H100" s="241">
        <f t="shared" si="15"/>
        <v>0</v>
      </c>
      <c r="I100" s="292"/>
      <c r="J100" s="292"/>
      <c r="K100" s="292"/>
      <c r="L100" s="261"/>
      <c r="M100" s="261"/>
      <c r="N100" s="261"/>
      <c r="O100" s="262">
        <f t="shared" si="13"/>
        <v>1092000</v>
      </c>
    </row>
    <row r="101" spans="1:15" s="232" customFormat="1" ht="55.5" customHeight="1">
      <c r="A101" s="243" t="s">
        <v>692</v>
      </c>
      <c r="B101" s="887" t="s">
        <v>693</v>
      </c>
      <c r="C101" s="880"/>
      <c r="D101" s="253">
        <f>D102+D118+D127+D129+D131+D133+D130+D128+D132</f>
        <v>35052937</v>
      </c>
      <c r="E101" s="253">
        <f>E102+E118+E127+E129+E131+E133+E134</f>
        <v>1813745</v>
      </c>
      <c r="F101" s="253">
        <f>F102+F118+F127+F129+F131+F133+F134</f>
        <v>112504</v>
      </c>
      <c r="G101" s="253">
        <f>G102+G118+G127+G129+G131+G133+G134</f>
        <v>78000</v>
      </c>
      <c r="H101" s="244">
        <f t="shared" si="15"/>
        <v>65000</v>
      </c>
      <c r="I101" s="261">
        <f aca="true" t="shared" si="18" ref="I101:N101">I102+I118+I127+I129+I131+I133+I134</f>
        <v>22000</v>
      </c>
      <c r="J101" s="261">
        <f t="shared" si="18"/>
        <v>0</v>
      </c>
      <c r="K101" s="261">
        <f t="shared" si="18"/>
        <v>0</v>
      </c>
      <c r="L101" s="253">
        <f t="shared" si="18"/>
        <v>13000</v>
      </c>
      <c r="M101" s="253">
        <f t="shared" si="18"/>
        <v>10000</v>
      </c>
      <c r="N101" s="253">
        <f t="shared" si="18"/>
        <v>10000</v>
      </c>
      <c r="O101" s="272">
        <f t="shared" si="13"/>
        <v>35130937</v>
      </c>
    </row>
    <row r="102" spans="1:15" s="297" customFormat="1" ht="93" customHeight="1">
      <c r="A102" s="1020" t="s">
        <v>694</v>
      </c>
      <c r="B102" s="1021"/>
      <c r="C102" s="1022"/>
      <c r="D102" s="293">
        <f>D103+D104+D105+D106+D107+D108+D109+D110+D111+D112+D113+D114+D115+D116+D117</f>
        <v>3545300</v>
      </c>
      <c r="E102" s="293">
        <f>E103+E104+E105+E106+E107+E108+E109+E110+E111+E112+E113+E114+E115</f>
        <v>0</v>
      </c>
      <c r="F102" s="293">
        <f>F103+F104+F105+F106+F107+F108+F109+F110+F111+F112+F113+F114+F115</f>
        <v>0</v>
      </c>
      <c r="G102" s="294">
        <f>G103+G104+G105+G106+G107+G108+G109+G110+G111+G112+G113+G114+G115+G116+G117</f>
        <v>10000</v>
      </c>
      <c r="H102" s="295">
        <f t="shared" si="15"/>
        <v>0</v>
      </c>
      <c r="I102" s="294">
        <f>I103+I104+I105+I106+I107+I108+I109+I110+I111+I112+I113+I114+I115</f>
        <v>0</v>
      </c>
      <c r="J102" s="294">
        <f>J103+J104+J105+J106+J107+J108+J109+J110+J111+J112+J113+J114+J115</f>
        <v>0</v>
      </c>
      <c r="K102" s="294"/>
      <c r="L102" s="293">
        <f>L103+L104+L105+L106+L107+L108+L109+L110+L111+L112+L113+L114+L115</f>
        <v>10000</v>
      </c>
      <c r="M102" s="293">
        <f>M103+M104+M105+M106+M107+M108+M109+M110+M111+M112+M113+M114+M115</f>
        <v>10000</v>
      </c>
      <c r="N102" s="293">
        <f>N103+N104+N105+N106+N107+N108+N109+N110+N111+N112+N113+N114+N115</f>
        <v>10000</v>
      </c>
      <c r="O102" s="296">
        <f t="shared" si="13"/>
        <v>3555300</v>
      </c>
    </row>
    <row r="103" spans="1:15" ht="409.5" customHeight="1">
      <c r="A103" s="276" t="s">
        <v>695</v>
      </c>
      <c r="B103" s="1023" t="s">
        <v>696</v>
      </c>
      <c r="C103" s="1024"/>
      <c r="D103" s="298">
        <v>1647000</v>
      </c>
      <c r="E103" s="298"/>
      <c r="F103" s="298"/>
      <c r="G103" s="240"/>
      <c r="H103" s="241">
        <f t="shared" si="15"/>
        <v>0</v>
      </c>
      <c r="I103" s="240"/>
      <c r="J103" s="240"/>
      <c r="K103" s="240"/>
      <c r="L103" s="240"/>
      <c r="M103" s="240"/>
      <c r="N103" s="240"/>
      <c r="O103" s="262">
        <f t="shared" si="13"/>
        <v>1647000</v>
      </c>
    </row>
    <row r="104" spans="1:15" ht="370.5" customHeight="1">
      <c r="A104" s="276" t="s">
        <v>697</v>
      </c>
      <c r="B104" s="1025" t="s">
        <v>699</v>
      </c>
      <c r="C104" s="1026"/>
      <c r="D104" s="298">
        <v>610000</v>
      </c>
      <c r="E104" s="250"/>
      <c r="F104" s="250"/>
      <c r="G104" s="252"/>
      <c r="H104" s="241">
        <f t="shared" si="15"/>
        <v>0</v>
      </c>
      <c r="I104" s="251"/>
      <c r="J104" s="251"/>
      <c r="K104" s="251"/>
      <c r="L104" s="252"/>
      <c r="M104" s="252"/>
      <c r="N104" s="252"/>
      <c r="O104" s="262">
        <f t="shared" si="13"/>
        <v>610000</v>
      </c>
    </row>
    <row r="105" spans="1:15" ht="366" customHeight="1">
      <c r="A105" s="276" t="s">
        <v>700</v>
      </c>
      <c r="B105" s="1027" t="s">
        <v>701</v>
      </c>
      <c r="C105" s="1028"/>
      <c r="D105" s="298">
        <v>17300</v>
      </c>
      <c r="E105" s="250"/>
      <c r="F105" s="250"/>
      <c r="G105" s="250">
        <v>10000</v>
      </c>
      <c r="H105" s="241">
        <f t="shared" si="15"/>
        <v>0</v>
      </c>
      <c r="I105" s="251"/>
      <c r="J105" s="251"/>
      <c r="K105" s="251"/>
      <c r="L105" s="250">
        <v>10000</v>
      </c>
      <c r="M105" s="250">
        <v>10000</v>
      </c>
      <c r="N105" s="250">
        <v>10000</v>
      </c>
      <c r="O105" s="296">
        <f t="shared" si="13"/>
        <v>27300</v>
      </c>
    </row>
    <row r="106" spans="1:15" ht="409.5" customHeight="1">
      <c r="A106" s="276" t="s">
        <v>702</v>
      </c>
      <c r="B106" s="1027" t="s">
        <v>22</v>
      </c>
      <c r="C106" s="1028"/>
      <c r="D106" s="298">
        <v>236000</v>
      </c>
      <c r="E106" s="250"/>
      <c r="F106" s="250"/>
      <c r="G106" s="252"/>
      <c r="H106" s="241">
        <f t="shared" si="15"/>
        <v>0</v>
      </c>
      <c r="I106" s="251"/>
      <c r="J106" s="251"/>
      <c r="K106" s="251"/>
      <c r="L106" s="252"/>
      <c r="M106" s="252"/>
      <c r="N106" s="252"/>
      <c r="O106" s="296">
        <f t="shared" si="13"/>
        <v>236000</v>
      </c>
    </row>
    <row r="107" spans="1:15" ht="408.75" customHeight="1">
      <c r="A107" s="276" t="s">
        <v>24</v>
      </c>
      <c r="B107" s="1027" t="s">
        <v>256</v>
      </c>
      <c r="C107" s="1028"/>
      <c r="D107" s="298">
        <v>5050</v>
      </c>
      <c r="E107" s="250"/>
      <c r="F107" s="250"/>
      <c r="G107" s="252"/>
      <c r="H107" s="241">
        <f t="shared" si="15"/>
        <v>0</v>
      </c>
      <c r="I107" s="251"/>
      <c r="J107" s="251"/>
      <c r="K107" s="251"/>
      <c r="L107" s="252"/>
      <c r="M107" s="252"/>
      <c r="N107" s="252"/>
      <c r="O107" s="262">
        <f t="shared" si="13"/>
        <v>5050</v>
      </c>
    </row>
    <row r="108" spans="1:15" ht="18.75" customHeight="1" hidden="1">
      <c r="A108" s="276" t="s">
        <v>25</v>
      </c>
      <c r="B108" s="1027" t="s">
        <v>26</v>
      </c>
      <c r="C108" s="1028"/>
      <c r="D108" s="298"/>
      <c r="E108" s="250"/>
      <c r="F108" s="250"/>
      <c r="G108" s="252"/>
      <c r="H108" s="241">
        <f t="shared" si="15"/>
        <v>0</v>
      </c>
      <c r="I108" s="251"/>
      <c r="J108" s="251"/>
      <c r="K108" s="251"/>
      <c r="L108" s="252"/>
      <c r="M108" s="252"/>
      <c r="N108" s="252"/>
      <c r="O108" s="299">
        <f t="shared" si="13"/>
        <v>0</v>
      </c>
    </row>
    <row r="109" spans="1:15" ht="239.25" customHeight="1">
      <c r="A109" s="276" t="s">
        <v>27</v>
      </c>
      <c r="B109" s="1027" t="s">
        <v>259</v>
      </c>
      <c r="C109" s="1028"/>
      <c r="D109" s="298">
        <v>108000</v>
      </c>
      <c r="E109" s="250"/>
      <c r="F109" s="250"/>
      <c r="G109" s="252"/>
      <c r="H109" s="241">
        <f t="shared" si="15"/>
        <v>0</v>
      </c>
      <c r="I109" s="251"/>
      <c r="J109" s="251"/>
      <c r="K109" s="251"/>
      <c r="L109" s="252"/>
      <c r="M109" s="252"/>
      <c r="N109" s="252"/>
      <c r="O109" s="262">
        <f t="shared" si="13"/>
        <v>108000</v>
      </c>
    </row>
    <row r="110" spans="1:15" ht="329.25" customHeight="1">
      <c r="A110" s="276" t="s">
        <v>29</v>
      </c>
      <c r="B110" s="1027" t="s">
        <v>32</v>
      </c>
      <c r="C110" s="1028"/>
      <c r="D110" s="298">
        <v>183000</v>
      </c>
      <c r="E110" s="250"/>
      <c r="F110" s="250"/>
      <c r="G110" s="252"/>
      <c r="H110" s="241">
        <f t="shared" si="15"/>
        <v>0</v>
      </c>
      <c r="I110" s="251"/>
      <c r="J110" s="251"/>
      <c r="K110" s="251"/>
      <c r="L110" s="252"/>
      <c r="M110" s="252"/>
      <c r="N110" s="252"/>
      <c r="O110" s="296">
        <f t="shared" si="13"/>
        <v>183000</v>
      </c>
    </row>
    <row r="111" spans="1:15" ht="226.5" customHeight="1">
      <c r="A111" s="276" t="s">
        <v>33</v>
      </c>
      <c r="B111" s="1027" t="s">
        <v>262</v>
      </c>
      <c r="C111" s="1028"/>
      <c r="D111" s="298">
        <v>1200</v>
      </c>
      <c r="E111" s="250"/>
      <c r="F111" s="250"/>
      <c r="G111" s="252"/>
      <c r="H111" s="241">
        <f t="shared" si="15"/>
        <v>0</v>
      </c>
      <c r="I111" s="251"/>
      <c r="J111" s="251"/>
      <c r="K111" s="251"/>
      <c r="L111" s="252"/>
      <c r="M111" s="252"/>
      <c r="N111" s="252"/>
      <c r="O111" s="296">
        <f t="shared" si="13"/>
        <v>1200</v>
      </c>
    </row>
    <row r="112" spans="1:15" ht="373.5" customHeight="1">
      <c r="A112" s="276" t="s">
        <v>35</v>
      </c>
      <c r="B112" s="1027" t="s">
        <v>264</v>
      </c>
      <c r="C112" s="1028"/>
      <c r="D112" s="298">
        <v>127000</v>
      </c>
      <c r="E112" s="250"/>
      <c r="F112" s="250"/>
      <c r="G112" s="252"/>
      <c r="H112" s="241">
        <f t="shared" si="15"/>
        <v>0</v>
      </c>
      <c r="I112" s="251"/>
      <c r="J112" s="251"/>
      <c r="K112" s="251"/>
      <c r="L112" s="252"/>
      <c r="M112" s="252"/>
      <c r="N112" s="252"/>
      <c r="O112" s="296">
        <f t="shared" si="13"/>
        <v>127000</v>
      </c>
    </row>
    <row r="113" spans="1:15" ht="409.5" customHeight="1">
      <c r="A113" s="276" t="s">
        <v>44</v>
      </c>
      <c r="B113" s="1030" t="s">
        <v>266</v>
      </c>
      <c r="C113" s="1031"/>
      <c r="D113" s="298">
        <v>162500</v>
      </c>
      <c r="E113" s="250"/>
      <c r="F113" s="250"/>
      <c r="G113" s="252"/>
      <c r="H113" s="241">
        <f t="shared" si="15"/>
        <v>0</v>
      </c>
      <c r="I113" s="251"/>
      <c r="J113" s="251"/>
      <c r="K113" s="251"/>
      <c r="L113" s="252"/>
      <c r="M113" s="252"/>
      <c r="N113" s="252"/>
      <c r="O113" s="262">
        <f t="shared" si="13"/>
        <v>162500</v>
      </c>
    </row>
    <row r="114" spans="1:15" ht="120" customHeight="1">
      <c r="A114" s="263" t="s">
        <v>50</v>
      </c>
      <c r="B114" s="1027" t="s">
        <v>267</v>
      </c>
      <c r="C114" s="1032"/>
      <c r="D114" s="239">
        <v>37500</v>
      </c>
      <c r="E114" s="250"/>
      <c r="F114" s="250"/>
      <c r="G114" s="252"/>
      <c r="H114" s="241">
        <f t="shared" si="15"/>
        <v>0</v>
      </c>
      <c r="I114" s="251"/>
      <c r="J114" s="251"/>
      <c r="K114" s="252" t="s">
        <v>326</v>
      </c>
      <c r="L114" s="252"/>
      <c r="M114" s="252"/>
      <c r="N114" s="252"/>
      <c r="O114" s="262">
        <f t="shared" si="13"/>
        <v>37500</v>
      </c>
    </row>
    <row r="115" spans="1:15" ht="112.5" customHeight="1">
      <c r="A115" s="247" t="s">
        <v>57</v>
      </c>
      <c r="B115" s="1027" t="s">
        <v>58</v>
      </c>
      <c r="C115" s="1028"/>
      <c r="D115" s="239">
        <v>167800</v>
      </c>
      <c r="E115" s="250"/>
      <c r="F115" s="250"/>
      <c r="G115" s="252"/>
      <c r="H115" s="241">
        <f t="shared" si="15"/>
        <v>0</v>
      </c>
      <c r="I115" s="251"/>
      <c r="J115" s="251"/>
      <c r="K115" s="252"/>
      <c r="L115" s="252"/>
      <c r="M115" s="252"/>
      <c r="N115" s="252"/>
      <c r="O115" s="262">
        <f t="shared" si="13"/>
        <v>167800</v>
      </c>
    </row>
    <row r="116" spans="1:15" s="204" customFormat="1" ht="109.5" customHeight="1">
      <c r="A116" s="300" t="s">
        <v>59</v>
      </c>
      <c r="B116" s="1035" t="s">
        <v>60</v>
      </c>
      <c r="C116" s="1036"/>
      <c r="D116" s="284">
        <v>150000</v>
      </c>
      <c r="E116" s="264"/>
      <c r="F116" s="264"/>
      <c r="G116" s="265"/>
      <c r="H116" s="301"/>
      <c r="I116" s="265"/>
      <c r="J116" s="265"/>
      <c r="K116" s="265"/>
      <c r="L116" s="265"/>
      <c r="M116" s="265"/>
      <c r="N116" s="265"/>
      <c r="O116" s="262">
        <f t="shared" si="13"/>
        <v>150000</v>
      </c>
    </row>
    <row r="117" spans="1:15" ht="106.5" customHeight="1">
      <c r="A117" s="247" t="s">
        <v>61</v>
      </c>
      <c r="B117" s="1033" t="s">
        <v>268</v>
      </c>
      <c r="C117" s="1034"/>
      <c r="D117" s="284">
        <v>92950</v>
      </c>
      <c r="E117" s="264"/>
      <c r="F117" s="264"/>
      <c r="G117" s="265"/>
      <c r="H117" s="301"/>
      <c r="I117" s="265"/>
      <c r="J117" s="265"/>
      <c r="K117" s="265"/>
      <c r="L117" s="265"/>
      <c r="M117" s="265"/>
      <c r="N117" s="265"/>
      <c r="O117" s="262">
        <f t="shared" si="13"/>
        <v>92950</v>
      </c>
    </row>
    <row r="118" spans="1:15" ht="68.25" customHeight="1">
      <c r="A118" s="1037" t="s">
        <v>269</v>
      </c>
      <c r="B118" s="1037"/>
      <c r="C118" s="1037"/>
      <c r="D118" s="298">
        <f>D119+D120+D121+D122+D123+D124+D126+D134+D125</f>
        <v>27227000</v>
      </c>
      <c r="E118" s="239">
        <f>E119+E120+E121+E122+E123+E124+E126</f>
        <v>0</v>
      </c>
      <c r="F118" s="239">
        <f>F119+F120+F121+F122+F123+F124+F126</f>
        <v>0</v>
      </c>
      <c r="G118" s="241">
        <f>G119+G120+G121+G122+G123+G124+G126</f>
        <v>0</v>
      </c>
      <c r="H118" s="241">
        <f aca="true" t="shared" si="19" ref="H118:H124">G118-L118</f>
        <v>0</v>
      </c>
      <c r="I118" s="241">
        <f>I119+I120+I121+I122+I123+I124+I126</f>
        <v>0</v>
      </c>
      <c r="J118" s="241">
        <f>J119+J120+J121+J122+J123+J124+J126</f>
        <v>0</v>
      </c>
      <c r="K118" s="241">
        <f>K119+K120+K121+K122+K123+K124+K126</f>
        <v>0</v>
      </c>
      <c r="L118" s="241">
        <f>L119+L120+L121+L122+L123+L124+L126</f>
        <v>0</v>
      </c>
      <c r="M118" s="241"/>
      <c r="N118" s="241"/>
      <c r="O118" s="262">
        <f t="shared" si="13"/>
        <v>27227000</v>
      </c>
    </row>
    <row r="119" spans="1:15" ht="70.5" customHeight="1">
      <c r="A119" s="302" t="s">
        <v>64</v>
      </c>
      <c r="B119" s="1038" t="s">
        <v>65</v>
      </c>
      <c r="C119" s="1038"/>
      <c r="D119" s="250">
        <v>180000</v>
      </c>
      <c r="E119" s="250"/>
      <c r="F119" s="250"/>
      <c r="G119" s="252"/>
      <c r="H119" s="241">
        <f t="shared" si="19"/>
        <v>0</v>
      </c>
      <c r="I119" s="999"/>
      <c r="J119" s="999"/>
      <c r="K119" s="251"/>
      <c r="L119" s="252"/>
      <c r="M119" s="252"/>
      <c r="N119" s="252"/>
      <c r="O119" s="262">
        <f t="shared" si="13"/>
        <v>180000</v>
      </c>
    </row>
    <row r="120" spans="1:15" ht="112.5" customHeight="1">
      <c r="A120" s="303" t="s">
        <v>66</v>
      </c>
      <c r="B120" s="1029" t="s">
        <v>270</v>
      </c>
      <c r="C120" s="879"/>
      <c r="D120" s="298">
        <v>4000000</v>
      </c>
      <c r="E120" s="250"/>
      <c r="F120" s="250"/>
      <c r="G120" s="252"/>
      <c r="H120" s="241">
        <f t="shared" si="19"/>
        <v>0</v>
      </c>
      <c r="I120" s="251"/>
      <c r="J120" s="251"/>
      <c r="K120" s="251"/>
      <c r="L120" s="252"/>
      <c r="M120" s="252"/>
      <c r="N120" s="252"/>
      <c r="O120" s="262">
        <f t="shared" si="13"/>
        <v>4000000</v>
      </c>
    </row>
    <row r="121" spans="1:15" ht="61.5" customHeight="1">
      <c r="A121" s="303" t="s">
        <v>68</v>
      </c>
      <c r="B121" s="1029" t="s">
        <v>271</v>
      </c>
      <c r="C121" s="879"/>
      <c r="D121" s="298">
        <v>10120000</v>
      </c>
      <c r="E121" s="250"/>
      <c r="F121" s="250"/>
      <c r="G121" s="252"/>
      <c r="H121" s="241">
        <f t="shared" si="19"/>
        <v>0</v>
      </c>
      <c r="I121" s="251"/>
      <c r="J121" s="251"/>
      <c r="K121" s="251"/>
      <c r="L121" s="252"/>
      <c r="M121" s="252"/>
      <c r="N121" s="252"/>
      <c r="O121" s="262">
        <f t="shared" si="13"/>
        <v>10120000</v>
      </c>
    </row>
    <row r="122" spans="1:15" ht="130.5" customHeight="1">
      <c r="A122" s="303" t="s">
        <v>70</v>
      </c>
      <c r="B122" s="1029" t="s">
        <v>71</v>
      </c>
      <c r="C122" s="879"/>
      <c r="D122" s="298">
        <v>950000</v>
      </c>
      <c r="E122" s="250"/>
      <c r="F122" s="250"/>
      <c r="G122" s="252"/>
      <c r="H122" s="241">
        <f t="shared" si="19"/>
        <v>0</v>
      </c>
      <c r="I122" s="251"/>
      <c r="J122" s="251"/>
      <c r="K122" s="251"/>
      <c r="L122" s="252"/>
      <c r="M122" s="252"/>
      <c r="N122" s="252"/>
      <c r="O122" s="262">
        <f t="shared" si="13"/>
        <v>950000</v>
      </c>
    </row>
    <row r="123" spans="1:15" ht="79.5" customHeight="1">
      <c r="A123" s="303" t="s">
        <v>72</v>
      </c>
      <c r="B123" s="1029" t="s">
        <v>73</v>
      </c>
      <c r="C123" s="879"/>
      <c r="D123" s="298">
        <v>2706000</v>
      </c>
      <c r="E123" s="250"/>
      <c r="F123" s="250"/>
      <c r="G123" s="252"/>
      <c r="H123" s="241">
        <f t="shared" si="19"/>
        <v>0</v>
      </c>
      <c r="I123" s="251"/>
      <c r="J123" s="251"/>
      <c r="K123" s="251"/>
      <c r="L123" s="252"/>
      <c r="M123" s="252"/>
      <c r="N123" s="252"/>
      <c r="O123" s="262">
        <f t="shared" si="13"/>
        <v>2706000</v>
      </c>
    </row>
    <row r="124" spans="1:15" ht="73.5" customHeight="1">
      <c r="A124" s="303" t="s">
        <v>74</v>
      </c>
      <c r="B124" s="1029" t="s">
        <v>75</v>
      </c>
      <c r="C124" s="879"/>
      <c r="D124" s="298">
        <v>158000</v>
      </c>
      <c r="E124" s="250"/>
      <c r="F124" s="250"/>
      <c r="G124" s="252"/>
      <c r="H124" s="241">
        <f t="shared" si="19"/>
        <v>0</v>
      </c>
      <c r="I124" s="251"/>
      <c r="J124" s="251"/>
      <c r="K124" s="251"/>
      <c r="L124" s="252"/>
      <c r="M124" s="252"/>
      <c r="N124" s="252"/>
      <c r="O124" s="262">
        <f t="shared" si="13"/>
        <v>158000</v>
      </c>
    </row>
    <row r="125" spans="1:15" ht="82.5" customHeight="1">
      <c r="A125" s="303" t="s">
        <v>76</v>
      </c>
      <c r="B125" s="1070" t="s">
        <v>274</v>
      </c>
      <c r="C125" s="1049"/>
      <c r="D125" s="298"/>
      <c r="E125" s="250"/>
      <c r="F125" s="250"/>
      <c r="G125" s="252"/>
      <c r="H125" s="241"/>
      <c r="I125" s="251"/>
      <c r="J125" s="251"/>
      <c r="K125" s="251"/>
      <c r="L125" s="252"/>
      <c r="M125" s="252"/>
      <c r="N125" s="252"/>
      <c r="O125" s="262">
        <f t="shared" si="13"/>
        <v>0</v>
      </c>
    </row>
    <row r="126" spans="1:15" ht="58.5" customHeight="1">
      <c r="A126" s="303" t="s">
        <v>78</v>
      </c>
      <c r="B126" s="871" t="s">
        <v>79</v>
      </c>
      <c r="C126" s="1071"/>
      <c r="D126" s="298">
        <v>4708000</v>
      </c>
      <c r="E126" s="250"/>
      <c r="F126" s="250"/>
      <c r="G126" s="252"/>
      <c r="H126" s="241">
        <f>G126-L126</f>
        <v>0</v>
      </c>
      <c r="I126" s="251"/>
      <c r="J126" s="251"/>
      <c r="K126" s="251"/>
      <c r="L126" s="252"/>
      <c r="M126" s="252"/>
      <c r="N126" s="252"/>
      <c r="O126" s="262">
        <f t="shared" si="13"/>
        <v>4708000</v>
      </c>
    </row>
    <row r="127" spans="1:15" ht="134.25" customHeight="1">
      <c r="A127" s="304" t="s">
        <v>80</v>
      </c>
      <c r="B127" s="1029" t="s">
        <v>81</v>
      </c>
      <c r="C127" s="879"/>
      <c r="D127" s="298">
        <v>840000</v>
      </c>
      <c r="E127" s="250"/>
      <c r="F127" s="250"/>
      <c r="G127" s="252"/>
      <c r="H127" s="241">
        <f>G127-L127</f>
        <v>0</v>
      </c>
      <c r="I127" s="251"/>
      <c r="J127" s="251"/>
      <c r="K127" s="251"/>
      <c r="L127" s="252"/>
      <c r="M127" s="252"/>
      <c r="N127" s="252"/>
      <c r="O127" s="262">
        <f t="shared" si="13"/>
        <v>840000</v>
      </c>
    </row>
    <row r="128" spans="1:15" ht="185.25" customHeight="1">
      <c r="A128" s="304" t="s">
        <v>82</v>
      </c>
      <c r="B128" s="878" t="s">
        <v>275</v>
      </c>
      <c r="C128" s="1072"/>
      <c r="D128" s="298">
        <v>575000</v>
      </c>
      <c r="E128" s="250"/>
      <c r="F128" s="250"/>
      <c r="G128" s="252"/>
      <c r="H128" s="241"/>
      <c r="I128" s="251"/>
      <c r="J128" s="251"/>
      <c r="K128" s="251"/>
      <c r="L128" s="252"/>
      <c r="M128" s="252"/>
      <c r="N128" s="252"/>
      <c r="O128" s="262">
        <f t="shared" si="13"/>
        <v>575000</v>
      </c>
    </row>
    <row r="129" spans="1:15" ht="78.75" customHeight="1">
      <c r="A129" s="304" t="s">
        <v>637</v>
      </c>
      <c r="B129" s="881" t="s">
        <v>221</v>
      </c>
      <c r="C129" s="868"/>
      <c r="D129" s="298">
        <v>35500</v>
      </c>
      <c r="E129" s="250"/>
      <c r="F129" s="250"/>
      <c r="G129" s="252"/>
      <c r="H129" s="241">
        <f>G129-L129</f>
        <v>0</v>
      </c>
      <c r="I129" s="251"/>
      <c r="J129" s="251"/>
      <c r="K129" s="251"/>
      <c r="L129" s="252"/>
      <c r="M129" s="252"/>
      <c r="N129" s="252"/>
      <c r="O129" s="262">
        <f t="shared" si="13"/>
        <v>35500</v>
      </c>
    </row>
    <row r="130" spans="1:15" ht="66.75" customHeight="1">
      <c r="A130" s="273" t="s">
        <v>84</v>
      </c>
      <c r="B130" s="1068" t="s">
        <v>276</v>
      </c>
      <c r="C130" s="1069"/>
      <c r="D130" s="239">
        <v>20200</v>
      </c>
      <c r="E130" s="250"/>
      <c r="F130" s="250"/>
      <c r="G130" s="252"/>
      <c r="H130" s="241"/>
      <c r="I130" s="251"/>
      <c r="J130" s="251"/>
      <c r="K130" s="251"/>
      <c r="L130" s="252"/>
      <c r="M130" s="252"/>
      <c r="N130" s="252"/>
      <c r="O130" s="262">
        <f t="shared" si="13"/>
        <v>20200</v>
      </c>
    </row>
    <row r="131" spans="1:15" ht="123" customHeight="1">
      <c r="A131" s="243" t="s">
        <v>117</v>
      </c>
      <c r="B131" s="1033" t="s">
        <v>118</v>
      </c>
      <c r="C131" s="1028"/>
      <c r="D131" s="250">
        <v>2624637</v>
      </c>
      <c r="E131" s="250">
        <v>1813745</v>
      </c>
      <c r="F131" s="250">
        <v>112504</v>
      </c>
      <c r="G131" s="250">
        <v>68000</v>
      </c>
      <c r="H131" s="239">
        <f aca="true" t="shared" si="20" ref="H131:H156">G131-L131</f>
        <v>65000</v>
      </c>
      <c r="I131" s="251">
        <v>22000</v>
      </c>
      <c r="J131" s="251"/>
      <c r="K131" s="251"/>
      <c r="L131" s="252">
        <v>3000</v>
      </c>
      <c r="M131" s="252"/>
      <c r="N131" s="252"/>
      <c r="O131" s="262">
        <f t="shared" si="13"/>
        <v>2692637</v>
      </c>
    </row>
    <row r="132" spans="1:15" ht="252" customHeight="1">
      <c r="A132" s="243" t="s">
        <v>130</v>
      </c>
      <c r="B132" s="1033" t="s">
        <v>277</v>
      </c>
      <c r="C132" s="1034"/>
      <c r="D132" s="250">
        <v>151300</v>
      </c>
      <c r="E132" s="250"/>
      <c r="F132" s="250"/>
      <c r="G132" s="250"/>
      <c r="H132" s="239"/>
      <c r="I132" s="251"/>
      <c r="J132" s="251"/>
      <c r="K132" s="251"/>
      <c r="L132" s="252"/>
      <c r="M132" s="252"/>
      <c r="N132" s="252"/>
      <c r="O132" s="262">
        <f t="shared" si="13"/>
        <v>151300</v>
      </c>
    </row>
    <row r="133" spans="1:15" ht="112.5" customHeight="1">
      <c r="A133" s="305" t="s">
        <v>358</v>
      </c>
      <c r="B133" s="1033" t="s">
        <v>614</v>
      </c>
      <c r="C133" s="1028"/>
      <c r="D133" s="274">
        <v>34000</v>
      </c>
      <c r="E133" s="274"/>
      <c r="F133" s="274"/>
      <c r="G133" s="251"/>
      <c r="H133" s="241">
        <f t="shared" si="20"/>
        <v>0</v>
      </c>
      <c r="I133" s="251"/>
      <c r="J133" s="251"/>
      <c r="K133" s="251"/>
      <c r="L133" s="251"/>
      <c r="M133" s="251"/>
      <c r="N133" s="251"/>
      <c r="O133" s="262">
        <f t="shared" si="13"/>
        <v>34000</v>
      </c>
    </row>
    <row r="134" spans="1:15" ht="122.25" customHeight="1">
      <c r="A134" s="305" t="s">
        <v>132</v>
      </c>
      <c r="B134" s="1033" t="s">
        <v>133</v>
      </c>
      <c r="C134" s="1028"/>
      <c r="D134" s="274">
        <v>4405000</v>
      </c>
      <c r="E134" s="274"/>
      <c r="F134" s="274"/>
      <c r="G134" s="251"/>
      <c r="H134" s="241">
        <f t="shared" si="20"/>
        <v>0</v>
      </c>
      <c r="I134" s="251"/>
      <c r="J134" s="251"/>
      <c r="K134" s="251"/>
      <c r="L134" s="251"/>
      <c r="M134" s="251"/>
      <c r="N134" s="251"/>
      <c r="O134" s="262">
        <f t="shared" si="13"/>
        <v>4405000</v>
      </c>
    </row>
    <row r="135" spans="1:15" ht="120.75" customHeight="1">
      <c r="A135" s="291">
        <v>170000</v>
      </c>
      <c r="B135" s="1039" t="s">
        <v>278</v>
      </c>
      <c r="C135" s="1040"/>
      <c r="D135" s="306">
        <f>D136+D137</f>
        <v>520700</v>
      </c>
      <c r="E135" s="306">
        <f>E136+E137</f>
        <v>0</v>
      </c>
      <c r="F135" s="306">
        <f>F136+F137</f>
        <v>0</v>
      </c>
      <c r="G135" s="307">
        <f>G136+G137</f>
        <v>0</v>
      </c>
      <c r="H135" s="308">
        <f t="shared" si="20"/>
        <v>0</v>
      </c>
      <c r="I135" s="307">
        <f>I136+I137</f>
        <v>0</v>
      </c>
      <c r="J135" s="307">
        <f>J136+J137</f>
        <v>0</v>
      </c>
      <c r="K135" s="307">
        <f>K136+K137</f>
        <v>0</v>
      </c>
      <c r="L135" s="307">
        <f>L136+L137</f>
        <v>0</v>
      </c>
      <c r="M135" s="307"/>
      <c r="N135" s="307"/>
      <c r="O135" s="272">
        <f t="shared" si="13"/>
        <v>520700</v>
      </c>
    </row>
    <row r="136" spans="1:15" ht="160.5" customHeight="1">
      <c r="A136" s="309">
        <v>170102</v>
      </c>
      <c r="B136" s="1033" t="s">
        <v>279</v>
      </c>
      <c r="C136" s="1028"/>
      <c r="D136" s="274">
        <v>453900</v>
      </c>
      <c r="E136" s="274"/>
      <c r="F136" s="274"/>
      <c r="G136" s="251"/>
      <c r="H136" s="241">
        <f t="shared" si="20"/>
        <v>0</v>
      </c>
      <c r="I136" s="251"/>
      <c r="J136" s="251"/>
      <c r="K136" s="251"/>
      <c r="L136" s="251"/>
      <c r="M136" s="251"/>
      <c r="N136" s="251"/>
      <c r="O136" s="262">
        <f t="shared" si="13"/>
        <v>453900</v>
      </c>
    </row>
    <row r="137" spans="1:15" ht="164.25" customHeight="1">
      <c r="A137" s="309">
        <v>170302</v>
      </c>
      <c r="B137" s="1033" t="s">
        <v>280</v>
      </c>
      <c r="C137" s="1028"/>
      <c r="D137" s="274">
        <v>66800</v>
      </c>
      <c r="E137" s="274"/>
      <c r="F137" s="274"/>
      <c r="G137" s="251"/>
      <c r="H137" s="241">
        <f t="shared" si="20"/>
        <v>0</v>
      </c>
      <c r="I137" s="251"/>
      <c r="J137" s="251"/>
      <c r="K137" s="251"/>
      <c r="L137" s="251"/>
      <c r="M137" s="251"/>
      <c r="N137" s="251"/>
      <c r="O137" s="262">
        <f t="shared" si="13"/>
        <v>66800</v>
      </c>
    </row>
    <row r="138" spans="1:15" ht="21.75" customHeight="1" hidden="1">
      <c r="A138" s="258"/>
      <c r="B138" s="881"/>
      <c r="C138" s="868"/>
      <c r="D138" s="274">
        <v>47130</v>
      </c>
      <c r="E138" s="274"/>
      <c r="F138" s="274"/>
      <c r="G138" s="251"/>
      <c r="H138" s="241">
        <f t="shared" si="20"/>
        <v>0</v>
      </c>
      <c r="I138" s="251"/>
      <c r="J138" s="251"/>
      <c r="K138" s="251"/>
      <c r="L138" s="251"/>
      <c r="M138" s="251"/>
      <c r="N138" s="251"/>
      <c r="O138" s="221">
        <f t="shared" si="13"/>
        <v>47130</v>
      </c>
    </row>
    <row r="139" spans="1:15" s="310" customFormat="1" ht="300.75" customHeight="1">
      <c r="A139" s="226">
        <v>24</v>
      </c>
      <c r="B139" s="913" t="s">
        <v>305</v>
      </c>
      <c r="C139" s="1041"/>
      <c r="D139" s="215">
        <f>D140+D149</f>
        <v>3627149</v>
      </c>
      <c r="E139" s="215">
        <f>E140+E149</f>
        <v>2392200</v>
      </c>
      <c r="F139" s="215">
        <f>F140+F149</f>
        <v>348149</v>
      </c>
      <c r="G139" s="215">
        <f>G140+G148</f>
        <v>134220</v>
      </c>
      <c r="H139" s="209">
        <f t="shared" si="20"/>
        <v>90220</v>
      </c>
      <c r="I139" s="215">
        <f>I140+I149</f>
        <v>24600</v>
      </c>
      <c r="J139" s="215">
        <f>J140+J149</f>
        <v>0</v>
      </c>
      <c r="K139" s="215">
        <f>K140+K149</f>
        <v>0</v>
      </c>
      <c r="L139" s="215">
        <f>L140+L148</f>
        <v>44000</v>
      </c>
      <c r="M139" s="215">
        <f>M140+M148</f>
        <v>25000</v>
      </c>
      <c r="N139" s="215">
        <f>N140+N148</f>
        <v>25000</v>
      </c>
      <c r="O139" s="218">
        <f t="shared" si="13"/>
        <v>3761369</v>
      </c>
    </row>
    <row r="140" spans="1:15" s="232" customFormat="1" ht="71.25" customHeight="1">
      <c r="A140" s="234">
        <v>110000</v>
      </c>
      <c r="B140" s="1039" t="s">
        <v>281</v>
      </c>
      <c r="C140" s="1040"/>
      <c r="D140" s="286">
        <f>D141+D142+D143+D144+D145</f>
        <v>3627149</v>
      </c>
      <c r="E140" s="286">
        <f>E141+E142+E143+E144+E145</f>
        <v>2392200</v>
      </c>
      <c r="F140" s="286">
        <f>F141+F142+F143+F144+F145</f>
        <v>348149</v>
      </c>
      <c r="G140" s="286">
        <f>G141+G142+G143+G144+G145</f>
        <v>134220</v>
      </c>
      <c r="H140" s="244">
        <f t="shared" si="20"/>
        <v>90220</v>
      </c>
      <c r="I140" s="286">
        <f aca="true" t="shared" si="21" ref="I140:N140">I141+I142+I143+I144+I145</f>
        <v>24600</v>
      </c>
      <c r="J140" s="286">
        <f t="shared" si="21"/>
        <v>0</v>
      </c>
      <c r="K140" s="286">
        <f t="shared" si="21"/>
        <v>0</v>
      </c>
      <c r="L140" s="286">
        <f t="shared" si="21"/>
        <v>44000</v>
      </c>
      <c r="M140" s="286">
        <f t="shared" si="21"/>
        <v>25000</v>
      </c>
      <c r="N140" s="286">
        <f t="shared" si="21"/>
        <v>25000</v>
      </c>
      <c r="O140" s="272">
        <f t="shared" si="13"/>
        <v>3761369</v>
      </c>
    </row>
    <row r="141" spans="1:15" ht="129" customHeight="1" hidden="1">
      <c r="A141" s="311">
        <v>110104</v>
      </c>
      <c r="B141" s="878" t="s">
        <v>282</v>
      </c>
      <c r="C141" s="879"/>
      <c r="D141" s="250"/>
      <c r="E141" s="250"/>
      <c r="F141" s="250"/>
      <c r="G141" s="250"/>
      <c r="H141" s="239">
        <f t="shared" si="20"/>
        <v>0</v>
      </c>
      <c r="I141" s="1042"/>
      <c r="J141" s="1042"/>
      <c r="K141" s="274"/>
      <c r="L141" s="250"/>
      <c r="M141" s="250"/>
      <c r="N141" s="250"/>
      <c r="O141" s="262">
        <f t="shared" si="13"/>
        <v>0</v>
      </c>
    </row>
    <row r="142" spans="1:15" ht="59.25" customHeight="1">
      <c r="A142" s="311">
        <v>110201</v>
      </c>
      <c r="B142" s="878" t="s">
        <v>143</v>
      </c>
      <c r="C142" s="879"/>
      <c r="D142" s="250">
        <v>1880382</v>
      </c>
      <c r="E142" s="250">
        <v>1296000</v>
      </c>
      <c r="F142" s="250">
        <v>90682</v>
      </c>
      <c r="G142" s="250">
        <v>20300</v>
      </c>
      <c r="H142" s="239">
        <f t="shared" si="20"/>
        <v>300</v>
      </c>
      <c r="I142" s="1015"/>
      <c r="J142" s="1015"/>
      <c r="K142" s="274"/>
      <c r="L142" s="250">
        <v>20000</v>
      </c>
      <c r="M142" s="250">
        <v>20000</v>
      </c>
      <c r="N142" s="250">
        <v>20000</v>
      </c>
      <c r="O142" s="262">
        <f t="shared" si="13"/>
        <v>1900682</v>
      </c>
    </row>
    <row r="143" spans="1:15" ht="125.25" customHeight="1">
      <c r="A143" s="311">
        <v>110204</v>
      </c>
      <c r="B143" s="878" t="s">
        <v>145</v>
      </c>
      <c r="C143" s="879"/>
      <c r="D143" s="250">
        <v>773847</v>
      </c>
      <c r="E143" s="250">
        <v>384200</v>
      </c>
      <c r="F143" s="250">
        <v>235147</v>
      </c>
      <c r="G143" s="250">
        <v>58350</v>
      </c>
      <c r="H143" s="239">
        <f t="shared" si="20"/>
        <v>48350</v>
      </c>
      <c r="I143" s="1042">
        <v>1800</v>
      </c>
      <c r="J143" s="1042"/>
      <c r="K143" s="274"/>
      <c r="L143" s="250">
        <v>10000</v>
      </c>
      <c r="M143" s="250"/>
      <c r="N143" s="250"/>
      <c r="O143" s="262">
        <f t="shared" si="13"/>
        <v>832197</v>
      </c>
    </row>
    <row r="144" spans="1:15" ht="59.25" customHeight="1">
      <c r="A144" s="311">
        <v>110205</v>
      </c>
      <c r="B144" s="878" t="s">
        <v>147</v>
      </c>
      <c r="C144" s="879"/>
      <c r="D144" s="250">
        <v>770220</v>
      </c>
      <c r="E144" s="250">
        <v>575000</v>
      </c>
      <c r="F144" s="250">
        <v>22320</v>
      </c>
      <c r="G144" s="250">
        <v>50570</v>
      </c>
      <c r="H144" s="239">
        <f t="shared" si="20"/>
        <v>41570</v>
      </c>
      <c r="I144" s="274">
        <v>22800</v>
      </c>
      <c r="J144" s="274"/>
      <c r="K144" s="274"/>
      <c r="L144" s="250">
        <v>9000</v>
      </c>
      <c r="M144" s="250"/>
      <c r="N144" s="250"/>
      <c r="O144" s="262">
        <f t="shared" si="13"/>
        <v>820790</v>
      </c>
    </row>
    <row r="145" spans="1:15" ht="69.75" customHeight="1">
      <c r="A145" s="311">
        <v>110502</v>
      </c>
      <c r="B145" s="878" t="s">
        <v>149</v>
      </c>
      <c r="C145" s="879"/>
      <c r="D145" s="250">
        <v>202700</v>
      </c>
      <c r="E145" s="250">
        <v>137000</v>
      </c>
      <c r="F145" s="250"/>
      <c r="G145" s="252">
        <v>5000</v>
      </c>
      <c r="H145" s="241">
        <f t="shared" si="20"/>
        <v>0</v>
      </c>
      <c r="I145" s="999"/>
      <c r="J145" s="999"/>
      <c r="K145" s="251"/>
      <c r="L145" s="252">
        <v>5000</v>
      </c>
      <c r="M145" s="252">
        <v>5000</v>
      </c>
      <c r="N145" s="252">
        <v>5000</v>
      </c>
      <c r="O145" s="262">
        <f t="shared" si="13"/>
        <v>207700</v>
      </c>
    </row>
    <row r="146" spans="1:15" ht="28.5" customHeight="1" hidden="1">
      <c r="A146" s="311">
        <v>200600</v>
      </c>
      <c r="B146" s="878" t="s">
        <v>283</v>
      </c>
      <c r="C146" s="879"/>
      <c r="D146" s="250"/>
      <c r="E146" s="250"/>
      <c r="F146" s="250"/>
      <c r="G146" s="252"/>
      <c r="H146" s="241">
        <f t="shared" si="20"/>
        <v>0</v>
      </c>
      <c r="I146" s="999"/>
      <c r="J146" s="999"/>
      <c r="K146" s="251"/>
      <c r="L146" s="252"/>
      <c r="M146" s="252"/>
      <c r="N146" s="252"/>
      <c r="O146" s="221">
        <f t="shared" si="13"/>
        <v>0</v>
      </c>
    </row>
    <row r="147" spans="1:15" ht="31.5" customHeight="1" hidden="1">
      <c r="A147" s="311"/>
      <c r="B147" s="878"/>
      <c r="C147" s="879"/>
      <c r="D147" s="250"/>
      <c r="E147" s="250"/>
      <c r="F147" s="250"/>
      <c r="G147" s="252"/>
      <c r="H147" s="241">
        <f t="shared" si="20"/>
        <v>0</v>
      </c>
      <c r="I147" s="251"/>
      <c r="J147" s="251"/>
      <c r="K147" s="251"/>
      <c r="L147" s="252"/>
      <c r="M147" s="252"/>
      <c r="N147" s="252"/>
      <c r="O147" s="221">
        <f t="shared" si="13"/>
        <v>0</v>
      </c>
    </row>
    <row r="148" spans="1:15" s="113" customFormat="1" ht="75" customHeight="1" hidden="1">
      <c r="A148" s="140">
        <v>150000</v>
      </c>
      <c r="B148" s="1043" t="s">
        <v>158</v>
      </c>
      <c r="C148" s="1044"/>
      <c r="D148" s="279"/>
      <c r="E148" s="279"/>
      <c r="F148" s="279"/>
      <c r="G148" s="279">
        <f>G149</f>
        <v>0</v>
      </c>
      <c r="H148" s="256">
        <f t="shared" si="20"/>
        <v>0</v>
      </c>
      <c r="I148" s="459"/>
      <c r="J148" s="459"/>
      <c r="K148" s="459"/>
      <c r="L148" s="279">
        <f>L149</f>
        <v>0</v>
      </c>
      <c r="M148" s="279">
        <f>M149</f>
        <v>0</v>
      </c>
      <c r="N148" s="279">
        <f>N149</f>
        <v>0</v>
      </c>
      <c r="O148" s="242">
        <f aca="true" t="shared" si="22" ref="O148:O174">D148+G148</f>
        <v>0</v>
      </c>
    </row>
    <row r="149" spans="1:15" s="130" customFormat="1" ht="63" customHeight="1" hidden="1">
      <c r="A149" s="100">
        <v>150101</v>
      </c>
      <c r="B149" s="1045" t="s">
        <v>159</v>
      </c>
      <c r="C149" s="1046"/>
      <c r="D149" s="290"/>
      <c r="E149" s="290"/>
      <c r="F149" s="290"/>
      <c r="G149" s="290"/>
      <c r="H149" s="260">
        <f t="shared" si="20"/>
        <v>0</v>
      </c>
      <c r="I149" s="316"/>
      <c r="J149" s="316"/>
      <c r="K149" s="316"/>
      <c r="L149" s="290"/>
      <c r="M149" s="290"/>
      <c r="N149" s="290"/>
      <c r="O149" s="289">
        <f t="shared" si="22"/>
        <v>0</v>
      </c>
    </row>
    <row r="150" spans="1:15" s="95" customFormat="1" ht="156" customHeight="1">
      <c r="A150" s="342">
        <v>53</v>
      </c>
      <c r="B150" s="1047" t="s">
        <v>623</v>
      </c>
      <c r="C150" s="1048"/>
      <c r="D150" s="219">
        <f>D151</f>
        <v>50976</v>
      </c>
      <c r="E150" s="219"/>
      <c r="F150" s="219"/>
      <c r="G150" s="219">
        <f>G151</f>
        <v>0</v>
      </c>
      <c r="H150" s="220">
        <f t="shared" si="20"/>
        <v>0</v>
      </c>
      <c r="I150" s="223"/>
      <c r="J150" s="223"/>
      <c r="K150" s="223"/>
      <c r="L150" s="224"/>
      <c r="M150" s="463"/>
      <c r="N150" s="224"/>
      <c r="O150" s="225">
        <f>D150+G150</f>
        <v>50976</v>
      </c>
    </row>
    <row r="151" spans="1:15" s="132" customFormat="1" ht="117" customHeight="1">
      <c r="A151" s="140">
        <v>160000</v>
      </c>
      <c r="B151" s="1009" t="s">
        <v>293</v>
      </c>
      <c r="C151" s="1010"/>
      <c r="D151" s="312">
        <f>D152+D153</f>
        <v>50976</v>
      </c>
      <c r="E151" s="312"/>
      <c r="F151" s="312"/>
      <c r="G151" s="589">
        <f>G152</f>
        <v>0</v>
      </c>
      <c r="H151" s="590">
        <f t="shared" si="20"/>
        <v>0</v>
      </c>
      <c r="I151" s="313"/>
      <c r="J151" s="313"/>
      <c r="K151" s="313"/>
      <c r="L151" s="314"/>
      <c r="M151" s="314"/>
      <c r="N151" s="314"/>
      <c r="O151" s="315">
        <f t="shared" si="22"/>
        <v>50976</v>
      </c>
    </row>
    <row r="152" spans="1:15" s="130" customFormat="1" ht="54" customHeight="1">
      <c r="A152" s="100">
        <v>160101</v>
      </c>
      <c r="B152" s="1045" t="s">
        <v>639</v>
      </c>
      <c r="C152" s="1049"/>
      <c r="D152" s="290"/>
      <c r="E152" s="290"/>
      <c r="F152" s="290"/>
      <c r="G152" s="591"/>
      <c r="H152" s="592">
        <f t="shared" si="20"/>
        <v>0</v>
      </c>
      <c r="I152" s="316"/>
      <c r="J152" s="316"/>
      <c r="K152" s="316"/>
      <c r="L152" s="316"/>
      <c r="M152" s="316"/>
      <c r="N152" s="316"/>
      <c r="O152" s="262">
        <f t="shared" si="22"/>
        <v>0</v>
      </c>
    </row>
    <row r="153" spans="1:15" s="130" customFormat="1" ht="165" customHeight="1">
      <c r="A153" s="100">
        <v>160903</v>
      </c>
      <c r="B153" s="587"/>
      <c r="C153" s="586" t="s">
        <v>55</v>
      </c>
      <c r="D153" s="290">
        <v>50976</v>
      </c>
      <c r="E153" s="290"/>
      <c r="F153" s="290"/>
      <c r="G153" s="591"/>
      <c r="H153" s="592"/>
      <c r="I153" s="316"/>
      <c r="J153" s="316"/>
      <c r="K153" s="316"/>
      <c r="L153" s="316"/>
      <c r="M153" s="316"/>
      <c r="N153" s="316"/>
      <c r="O153" s="262">
        <f t="shared" si="22"/>
        <v>50976</v>
      </c>
    </row>
    <row r="154" spans="1:15" s="212" customFormat="1" ht="97.5" customHeight="1">
      <c r="A154" s="226">
        <v>76</v>
      </c>
      <c r="B154" s="913" t="s">
        <v>294</v>
      </c>
      <c r="C154" s="914"/>
      <c r="D154" s="213">
        <f>D155</f>
        <v>5493044</v>
      </c>
      <c r="E154" s="213">
        <f>E155</f>
        <v>0</v>
      </c>
      <c r="F154" s="213">
        <f>F155</f>
        <v>0</v>
      </c>
      <c r="G154" s="213">
        <f>G155</f>
        <v>517100</v>
      </c>
      <c r="H154" s="209">
        <f t="shared" si="20"/>
        <v>165500</v>
      </c>
      <c r="I154" s="213">
        <f>I155</f>
        <v>0</v>
      </c>
      <c r="J154" s="213">
        <f>J155</f>
        <v>0</v>
      </c>
      <c r="K154" s="213">
        <f>K155</f>
        <v>0</v>
      </c>
      <c r="L154" s="213">
        <f>L155</f>
        <v>351600</v>
      </c>
      <c r="M154" s="214"/>
      <c r="N154" s="214"/>
      <c r="O154" s="218">
        <f t="shared" si="22"/>
        <v>6010144</v>
      </c>
    </row>
    <row r="155" spans="1:15" s="232" customFormat="1" ht="66.75" customHeight="1">
      <c r="A155" s="235">
        <v>250000</v>
      </c>
      <c r="B155" s="887" t="s">
        <v>222</v>
      </c>
      <c r="C155" s="880"/>
      <c r="D155" s="253">
        <f>D159+D163+D165+D171+D172+D164+D181+D179+D180+D158+D182</f>
        <v>5493044</v>
      </c>
      <c r="E155" s="253">
        <f>E159+E163+E165+E171+E172+E164+E181+E179+E180+E158</f>
        <v>0</v>
      </c>
      <c r="F155" s="253">
        <f>F159+F163+F165+F171+F172+F164+F181+F179+F180+F158</f>
        <v>0</v>
      </c>
      <c r="G155" s="253">
        <f>G159+G163+G165+G171+G172+G164+G181+G179+G180+G158</f>
        <v>517100</v>
      </c>
      <c r="H155" s="244">
        <f t="shared" si="20"/>
        <v>165500</v>
      </c>
      <c r="I155" s="253">
        <f>I159+I163+I165+I171+I172+I164+I181+I179+I180</f>
        <v>0</v>
      </c>
      <c r="J155" s="253">
        <f>J156+J159+J161+J163+J165+J169+J170+J171+J172+J173</f>
        <v>0</v>
      </c>
      <c r="K155" s="253">
        <f>K159+K163+K165+K171+K172+K164+K181+K179+K180</f>
        <v>0</v>
      </c>
      <c r="L155" s="253">
        <f>L159+L163+L165+L171+L172+L164+L181+L179+L180</f>
        <v>351600</v>
      </c>
      <c r="M155" s="253">
        <f>M159+M163+M165+M171+M172+M164+M181+M179+M180</f>
        <v>0</v>
      </c>
      <c r="N155" s="253">
        <f>N159+N163+N165+N171+N172+N164+N181+N179+N180</f>
        <v>0</v>
      </c>
      <c r="O155" s="272">
        <f>D155+G155</f>
        <v>6010144</v>
      </c>
    </row>
    <row r="156" spans="1:15" ht="90" customHeight="1" hidden="1">
      <c r="A156" s="311">
        <v>250306</v>
      </c>
      <c r="B156" s="881" t="s">
        <v>180</v>
      </c>
      <c r="C156" s="868"/>
      <c r="D156" s="264"/>
      <c r="E156" s="250"/>
      <c r="F156" s="250"/>
      <c r="G156" s="252"/>
      <c r="H156" s="241">
        <f t="shared" si="20"/>
        <v>0</v>
      </c>
      <c r="I156" s="999"/>
      <c r="J156" s="999"/>
      <c r="K156" s="251"/>
      <c r="L156" s="252"/>
      <c r="M156" s="252"/>
      <c r="N156" s="252"/>
      <c r="O156" s="262">
        <f t="shared" si="22"/>
        <v>0</v>
      </c>
    </row>
    <row r="157" spans="1:15" ht="42" customHeight="1" hidden="1">
      <c r="A157" s="311"/>
      <c r="B157" s="222"/>
      <c r="C157" s="254"/>
      <c r="D157" s="250"/>
      <c r="E157" s="250"/>
      <c r="F157" s="250"/>
      <c r="G157" s="252"/>
      <c r="H157" s="241"/>
      <c r="I157" s="251"/>
      <c r="J157" s="251"/>
      <c r="K157" s="251"/>
      <c r="L157" s="252"/>
      <c r="M157" s="252"/>
      <c r="N157" s="252"/>
      <c r="O157" s="262">
        <f t="shared" si="22"/>
        <v>0</v>
      </c>
    </row>
    <row r="158" spans="1:15" ht="69" customHeight="1">
      <c r="A158" s="311">
        <v>250102</v>
      </c>
      <c r="B158" s="222"/>
      <c r="C158" s="254" t="s">
        <v>178</v>
      </c>
      <c r="D158" s="250">
        <v>50000</v>
      </c>
      <c r="E158" s="250"/>
      <c r="F158" s="250"/>
      <c r="G158" s="252"/>
      <c r="H158" s="241"/>
      <c r="I158" s="251"/>
      <c r="J158" s="251"/>
      <c r="K158" s="251"/>
      <c r="L158" s="252"/>
      <c r="M158" s="252"/>
      <c r="N158" s="252"/>
      <c r="O158" s="262">
        <f t="shared" si="22"/>
        <v>50000</v>
      </c>
    </row>
    <row r="159" spans="1:15" ht="309" customHeight="1">
      <c r="A159" s="311">
        <v>250311</v>
      </c>
      <c r="B159" s="878" t="s">
        <v>295</v>
      </c>
      <c r="C159" s="879"/>
      <c r="D159" s="264">
        <v>3415332</v>
      </c>
      <c r="E159" s="264"/>
      <c r="F159" s="264"/>
      <c r="G159" s="265"/>
      <c r="H159" s="284">
        <f>G159-L159</f>
        <v>0</v>
      </c>
      <c r="I159" s="1050"/>
      <c r="J159" s="1050"/>
      <c r="K159" s="267"/>
      <c r="L159" s="265"/>
      <c r="M159" s="265"/>
      <c r="N159" s="265"/>
      <c r="O159" s="262">
        <f t="shared" si="22"/>
        <v>3415332</v>
      </c>
    </row>
    <row r="160" spans="1:15" ht="110.25" customHeight="1" hidden="1">
      <c r="A160" s="311"/>
      <c r="B160" s="248"/>
      <c r="C160" s="249"/>
      <c r="D160" s="264"/>
      <c r="E160" s="264"/>
      <c r="F160" s="264"/>
      <c r="G160" s="265"/>
      <c r="H160" s="301"/>
      <c r="I160" s="267"/>
      <c r="J160" s="267"/>
      <c r="K160" s="267"/>
      <c r="L160" s="265"/>
      <c r="M160" s="265"/>
      <c r="N160" s="265"/>
      <c r="O160" s="262">
        <f t="shared" si="22"/>
        <v>0</v>
      </c>
    </row>
    <row r="161" spans="1:15" ht="3" customHeight="1" hidden="1">
      <c r="A161" s="236">
        <v>250313</v>
      </c>
      <c r="B161" s="878" t="s">
        <v>296</v>
      </c>
      <c r="C161" s="879"/>
      <c r="D161" s="317"/>
      <c r="E161" s="250"/>
      <c r="F161" s="250"/>
      <c r="G161" s="252"/>
      <c r="H161" s="241">
        <f aca="true" t="shared" si="23" ref="H161:H183">G161-L161</f>
        <v>0</v>
      </c>
      <c r="I161" s="251"/>
      <c r="J161" s="251"/>
      <c r="K161" s="251"/>
      <c r="L161" s="252"/>
      <c r="M161" s="252"/>
      <c r="N161" s="252"/>
      <c r="O161" s="262">
        <f t="shared" si="22"/>
        <v>0</v>
      </c>
    </row>
    <row r="162" spans="1:15" ht="3" customHeight="1" hidden="1">
      <c r="A162" s="236"/>
      <c r="B162" s="248"/>
      <c r="C162" s="249"/>
      <c r="D162" s="239"/>
      <c r="E162" s="250"/>
      <c r="F162" s="250"/>
      <c r="G162" s="252"/>
      <c r="H162" s="241"/>
      <c r="I162" s="251"/>
      <c r="J162" s="251"/>
      <c r="K162" s="251"/>
      <c r="L162" s="252"/>
      <c r="M162" s="252"/>
      <c r="N162" s="252"/>
      <c r="O162" s="262"/>
    </row>
    <row r="163" spans="1:15" ht="348" customHeight="1" hidden="1">
      <c r="A163" s="236">
        <v>250312</v>
      </c>
      <c r="B163" s="878" t="s">
        <v>297</v>
      </c>
      <c r="C163" s="879"/>
      <c r="D163" s="239"/>
      <c r="E163" s="250"/>
      <c r="F163" s="250"/>
      <c r="G163" s="252"/>
      <c r="H163" s="239">
        <f t="shared" si="23"/>
        <v>0</v>
      </c>
      <c r="I163" s="251"/>
      <c r="J163" s="251"/>
      <c r="K163" s="251"/>
      <c r="L163" s="252"/>
      <c r="M163" s="252"/>
      <c r="N163" s="252"/>
      <c r="O163" s="262">
        <f t="shared" si="22"/>
        <v>0</v>
      </c>
    </row>
    <row r="164" spans="1:15" ht="189" customHeight="1" hidden="1">
      <c r="A164" s="236">
        <v>250313</v>
      </c>
      <c r="B164" s="1013" t="s">
        <v>341</v>
      </c>
      <c r="C164" s="1053"/>
      <c r="D164" s="239"/>
      <c r="E164" s="250"/>
      <c r="F164" s="250"/>
      <c r="G164" s="252"/>
      <c r="H164" s="239"/>
      <c r="I164" s="251"/>
      <c r="J164" s="251"/>
      <c r="K164" s="251"/>
      <c r="L164" s="252"/>
      <c r="M164" s="252"/>
      <c r="N164" s="252"/>
      <c r="O164" s="262">
        <f t="shared" si="22"/>
        <v>0</v>
      </c>
    </row>
    <row r="165" spans="1:15" s="130" customFormat="1" ht="72" customHeight="1">
      <c r="A165" s="100">
        <v>250315</v>
      </c>
      <c r="B165" s="1051" t="s">
        <v>298</v>
      </c>
      <c r="C165" s="1052"/>
      <c r="D165" s="290">
        <v>470800</v>
      </c>
      <c r="E165" s="290"/>
      <c r="F165" s="290"/>
      <c r="G165" s="316"/>
      <c r="H165" s="260">
        <f t="shared" si="23"/>
        <v>0</v>
      </c>
      <c r="I165" s="877"/>
      <c r="J165" s="877"/>
      <c r="K165" s="221"/>
      <c r="L165" s="316"/>
      <c r="M165" s="316"/>
      <c r="N165" s="316"/>
      <c r="O165" s="262">
        <f t="shared" si="22"/>
        <v>470800</v>
      </c>
    </row>
    <row r="166" spans="1:15" ht="99" customHeight="1" hidden="1">
      <c r="A166" s="258"/>
      <c r="B166" s="1007"/>
      <c r="C166" s="1007"/>
      <c r="D166" s="239"/>
      <c r="E166" s="250"/>
      <c r="F166" s="250"/>
      <c r="G166" s="252"/>
      <c r="H166" s="241">
        <f t="shared" si="23"/>
        <v>0</v>
      </c>
      <c r="I166" s="251"/>
      <c r="J166" s="251"/>
      <c r="K166" s="251"/>
      <c r="L166" s="252"/>
      <c r="M166" s="252"/>
      <c r="N166" s="252"/>
      <c r="O166" s="262">
        <f t="shared" si="22"/>
        <v>0</v>
      </c>
    </row>
    <row r="167" spans="1:15" ht="111" customHeight="1" hidden="1">
      <c r="A167" s="258"/>
      <c r="B167" s="1007"/>
      <c r="C167" s="1007"/>
      <c r="D167" s="318"/>
      <c r="E167" s="250"/>
      <c r="F167" s="250"/>
      <c r="G167" s="252"/>
      <c r="H167" s="241">
        <f t="shared" si="23"/>
        <v>0</v>
      </c>
      <c r="I167" s="251"/>
      <c r="J167" s="251"/>
      <c r="K167" s="251"/>
      <c r="L167" s="252"/>
      <c r="M167" s="252"/>
      <c r="N167" s="252"/>
      <c r="O167" s="262">
        <f t="shared" si="22"/>
        <v>0</v>
      </c>
    </row>
    <row r="168" spans="1:15" ht="69" customHeight="1" hidden="1">
      <c r="A168" s="258">
        <v>250319</v>
      </c>
      <c r="B168" s="1007" t="s">
        <v>185</v>
      </c>
      <c r="C168" s="1007"/>
      <c r="D168" s="239"/>
      <c r="E168" s="250"/>
      <c r="F168" s="250"/>
      <c r="G168" s="252"/>
      <c r="H168" s="241">
        <f t="shared" si="23"/>
        <v>0</v>
      </c>
      <c r="I168" s="251"/>
      <c r="J168" s="251"/>
      <c r="K168" s="251"/>
      <c r="L168" s="252"/>
      <c r="M168" s="252"/>
      <c r="N168" s="252"/>
      <c r="O168" s="262">
        <f t="shared" si="22"/>
        <v>0</v>
      </c>
    </row>
    <row r="169" spans="1:15" ht="99" customHeight="1" hidden="1">
      <c r="A169" s="309">
        <v>250327</v>
      </c>
      <c r="B169" s="1033" t="s">
        <v>186</v>
      </c>
      <c r="C169" s="1028"/>
      <c r="D169" s="284"/>
      <c r="E169" s="250"/>
      <c r="F169" s="250"/>
      <c r="G169" s="252"/>
      <c r="H169" s="241">
        <f t="shared" si="23"/>
        <v>0</v>
      </c>
      <c r="I169" s="251"/>
      <c r="J169" s="251"/>
      <c r="K169" s="251"/>
      <c r="L169" s="252"/>
      <c r="M169" s="252"/>
      <c r="N169" s="252"/>
      <c r="O169" s="262">
        <f t="shared" si="22"/>
        <v>0</v>
      </c>
    </row>
    <row r="170" spans="1:15" ht="90" customHeight="1" hidden="1">
      <c r="A170" s="309">
        <v>250339</v>
      </c>
      <c r="B170" s="1033" t="s">
        <v>192</v>
      </c>
      <c r="C170" s="1028"/>
      <c r="D170" s="318"/>
      <c r="E170" s="250"/>
      <c r="F170" s="250"/>
      <c r="G170" s="252"/>
      <c r="H170" s="241">
        <f t="shared" si="23"/>
        <v>0</v>
      </c>
      <c r="I170" s="251"/>
      <c r="J170" s="251"/>
      <c r="K170" s="251"/>
      <c r="L170" s="252"/>
      <c r="M170" s="252"/>
      <c r="N170" s="252"/>
      <c r="O170" s="262">
        <f t="shared" si="22"/>
        <v>0</v>
      </c>
    </row>
    <row r="171" spans="1:15" ht="243" customHeight="1" hidden="1">
      <c r="A171" s="319">
        <v>250342</v>
      </c>
      <c r="B171" s="1054" t="s">
        <v>299</v>
      </c>
      <c r="C171" s="1055"/>
      <c r="D171" s="284"/>
      <c r="E171" s="250"/>
      <c r="F171" s="250"/>
      <c r="G171" s="252"/>
      <c r="H171" s="239">
        <f t="shared" si="23"/>
        <v>0</v>
      </c>
      <c r="I171" s="251"/>
      <c r="J171" s="251"/>
      <c r="K171" s="251"/>
      <c r="L171" s="252"/>
      <c r="M171" s="252"/>
      <c r="N171" s="252"/>
      <c r="O171" s="262">
        <f t="shared" si="22"/>
        <v>0</v>
      </c>
    </row>
    <row r="172" spans="1:15" ht="171" customHeight="1">
      <c r="A172" s="309">
        <v>250352</v>
      </c>
      <c r="B172" s="1054" t="s">
        <v>198</v>
      </c>
      <c r="C172" s="1055"/>
      <c r="D172" s="284">
        <v>83200</v>
      </c>
      <c r="E172" s="264"/>
      <c r="F172" s="264"/>
      <c r="G172" s="265"/>
      <c r="H172" s="284">
        <f>G172-L172</f>
        <v>0</v>
      </c>
      <c r="I172" s="267"/>
      <c r="J172" s="267"/>
      <c r="K172" s="267"/>
      <c r="L172" s="265"/>
      <c r="M172" s="265"/>
      <c r="N172" s="265"/>
      <c r="O172" s="262">
        <f t="shared" si="22"/>
        <v>83200</v>
      </c>
    </row>
    <row r="173" spans="1:15" s="324" customFormat="1" ht="60" customHeight="1" hidden="1">
      <c r="A173" s="311">
        <v>250380</v>
      </c>
      <c r="B173" s="993" t="s">
        <v>300</v>
      </c>
      <c r="C173" s="874"/>
      <c r="D173" s="320"/>
      <c r="E173" s="321"/>
      <c r="F173" s="321"/>
      <c r="G173" s="322"/>
      <c r="H173" s="284">
        <f aca="true" t="shared" si="24" ref="H173:H179">G173-L173</f>
        <v>0</v>
      </c>
      <c r="I173" s="323"/>
      <c r="J173" s="323"/>
      <c r="K173" s="323"/>
      <c r="L173" s="322"/>
      <c r="M173" s="322"/>
      <c r="N173" s="322"/>
      <c r="O173" s="262">
        <f t="shared" si="22"/>
        <v>0</v>
      </c>
    </row>
    <row r="174" spans="1:15" s="257" customFormat="1" ht="154.5" customHeight="1" hidden="1">
      <c r="A174" s="325">
        <v>250388</v>
      </c>
      <c r="B174" s="1061" t="s">
        <v>301</v>
      </c>
      <c r="C174" s="1062"/>
      <c r="D174" s="326"/>
      <c r="E174" s="327">
        <f>E175</f>
        <v>0</v>
      </c>
      <c r="F174" s="327">
        <f>F175</f>
        <v>0</v>
      </c>
      <c r="G174" s="328"/>
      <c r="H174" s="284">
        <f t="shared" si="24"/>
        <v>0</v>
      </c>
      <c r="I174" s="328">
        <f aca="true" t="shared" si="25" ref="I174:L175">I175</f>
        <v>0</v>
      </c>
      <c r="J174" s="328">
        <f t="shared" si="25"/>
        <v>0</v>
      </c>
      <c r="K174" s="328">
        <f t="shared" si="25"/>
        <v>0</v>
      </c>
      <c r="L174" s="328">
        <f t="shared" si="25"/>
        <v>0</v>
      </c>
      <c r="M174" s="328"/>
      <c r="N174" s="328"/>
      <c r="O174" s="262">
        <f t="shared" si="22"/>
        <v>0</v>
      </c>
    </row>
    <row r="175" spans="1:15" ht="30" customHeight="1" hidden="1">
      <c r="A175" s="259">
        <v>210000</v>
      </c>
      <c r="B175" s="1063" t="s">
        <v>166</v>
      </c>
      <c r="C175" s="1064"/>
      <c r="D175" s="329"/>
      <c r="E175" s="329">
        <f>E176</f>
        <v>0</v>
      </c>
      <c r="F175" s="329">
        <f>F176</f>
        <v>0</v>
      </c>
      <c r="G175" s="330"/>
      <c r="H175" s="284">
        <f t="shared" si="24"/>
        <v>0</v>
      </c>
      <c r="I175" s="330">
        <f t="shared" si="25"/>
        <v>0</v>
      </c>
      <c r="J175" s="330">
        <f t="shared" si="25"/>
        <v>0</v>
      </c>
      <c r="K175" s="330">
        <f t="shared" si="25"/>
        <v>0</v>
      </c>
      <c r="L175" s="330">
        <f t="shared" si="25"/>
        <v>0</v>
      </c>
      <c r="M175" s="330"/>
      <c r="N175" s="330"/>
      <c r="O175" s="307">
        <f aca="true" t="shared" si="26" ref="O175:O183">D175+G175</f>
        <v>0</v>
      </c>
    </row>
    <row r="176" spans="1:15" ht="57" customHeight="1" hidden="1">
      <c r="A176" s="311">
        <v>210105</v>
      </c>
      <c r="B176" s="1033" t="s">
        <v>618</v>
      </c>
      <c r="C176" s="1028"/>
      <c r="D176" s="239"/>
      <c r="E176" s="250"/>
      <c r="F176" s="250"/>
      <c r="G176" s="252"/>
      <c r="H176" s="284">
        <f t="shared" si="24"/>
        <v>0</v>
      </c>
      <c r="I176" s="251"/>
      <c r="J176" s="251"/>
      <c r="K176" s="251"/>
      <c r="L176" s="252"/>
      <c r="M176" s="252"/>
      <c r="N176" s="252"/>
      <c r="O176" s="251">
        <f t="shared" si="26"/>
        <v>0</v>
      </c>
    </row>
    <row r="177" spans="1:15" s="232" customFormat="1" ht="102" customHeight="1" hidden="1">
      <c r="A177" s="235">
        <v>210000</v>
      </c>
      <c r="B177" s="1065" t="s">
        <v>166</v>
      </c>
      <c r="C177" s="1066"/>
      <c r="D177" s="331"/>
      <c r="E177" s="253"/>
      <c r="F177" s="253"/>
      <c r="G177" s="261"/>
      <c r="H177" s="284">
        <f t="shared" si="24"/>
        <v>0</v>
      </c>
      <c r="I177" s="292"/>
      <c r="J177" s="292"/>
      <c r="K177" s="292"/>
      <c r="L177" s="261"/>
      <c r="M177" s="261"/>
      <c r="N177" s="261"/>
      <c r="O177" s="332">
        <f t="shared" si="26"/>
        <v>0</v>
      </c>
    </row>
    <row r="178" spans="1:15" ht="90" customHeight="1" hidden="1">
      <c r="A178" s="333">
        <v>210105</v>
      </c>
      <c r="B178" s="1056" t="s">
        <v>618</v>
      </c>
      <c r="C178" s="1057"/>
      <c r="D178" s="250"/>
      <c r="E178" s="250"/>
      <c r="F178" s="250"/>
      <c r="G178" s="252"/>
      <c r="H178" s="284">
        <f t="shared" si="24"/>
        <v>0</v>
      </c>
      <c r="I178" s="251"/>
      <c r="J178" s="251"/>
      <c r="K178" s="251"/>
      <c r="L178" s="252"/>
      <c r="M178" s="252"/>
      <c r="N178" s="252"/>
      <c r="O178" s="251">
        <f t="shared" si="26"/>
        <v>0</v>
      </c>
    </row>
    <row r="179" spans="1:15" ht="166.5" customHeight="1">
      <c r="A179" s="333">
        <v>250354</v>
      </c>
      <c r="B179" s="1054" t="s">
        <v>250</v>
      </c>
      <c r="C179" s="1055"/>
      <c r="D179" s="250"/>
      <c r="E179" s="250"/>
      <c r="F179" s="250"/>
      <c r="G179" s="596">
        <v>517100</v>
      </c>
      <c r="H179" s="320">
        <f t="shared" si="24"/>
        <v>165500</v>
      </c>
      <c r="I179" s="322"/>
      <c r="J179" s="322"/>
      <c r="K179" s="322"/>
      <c r="L179" s="321">
        <v>351600</v>
      </c>
      <c r="M179" s="322"/>
      <c r="N179" s="322"/>
      <c r="O179" s="262">
        <f t="shared" si="26"/>
        <v>517100</v>
      </c>
    </row>
    <row r="180" spans="1:15" ht="186" customHeight="1" hidden="1">
      <c r="A180" s="333">
        <v>250366</v>
      </c>
      <c r="B180" s="1054" t="s">
        <v>254</v>
      </c>
      <c r="C180" s="1055"/>
      <c r="D180" s="250"/>
      <c r="E180" s="250"/>
      <c r="F180" s="250"/>
      <c r="G180" s="252"/>
      <c r="H180" s="239"/>
      <c r="I180" s="252"/>
      <c r="J180" s="252"/>
      <c r="K180" s="252"/>
      <c r="L180" s="252"/>
      <c r="M180" s="252"/>
      <c r="N180" s="252"/>
      <c r="O180" s="262">
        <f t="shared" si="26"/>
        <v>0</v>
      </c>
    </row>
    <row r="181" spans="1:15" ht="67.5" customHeight="1" hidden="1">
      <c r="A181" s="333">
        <v>250380</v>
      </c>
      <c r="B181" s="1067" t="s">
        <v>300</v>
      </c>
      <c r="C181" s="1036"/>
      <c r="D181" s="250"/>
      <c r="E181" s="250"/>
      <c r="F181" s="250"/>
      <c r="G181" s="264"/>
      <c r="H181" s="284">
        <f t="shared" si="23"/>
        <v>0</v>
      </c>
      <c r="I181" s="252"/>
      <c r="J181" s="252"/>
      <c r="K181" s="252"/>
      <c r="L181" s="252"/>
      <c r="M181" s="252"/>
      <c r="N181" s="252"/>
      <c r="O181" s="262">
        <f t="shared" si="26"/>
        <v>0</v>
      </c>
    </row>
    <row r="182" spans="1:15" ht="268.5" customHeight="1">
      <c r="A182" s="333">
        <v>250366</v>
      </c>
      <c r="B182" s="1054" t="s">
        <v>574</v>
      </c>
      <c r="C182" s="1055"/>
      <c r="D182" s="250">
        <v>1473712</v>
      </c>
      <c r="E182" s="250"/>
      <c r="F182" s="250"/>
      <c r="G182" s="264"/>
      <c r="H182" s="284"/>
      <c r="I182" s="252"/>
      <c r="J182" s="252"/>
      <c r="K182" s="252"/>
      <c r="L182" s="252"/>
      <c r="M182" s="252"/>
      <c r="N182" s="252"/>
      <c r="O182" s="262">
        <f t="shared" si="26"/>
        <v>1473712</v>
      </c>
    </row>
    <row r="183" spans="1:15" s="229" customFormat="1" ht="126" customHeight="1">
      <c r="A183" s="1058" t="s">
        <v>302</v>
      </c>
      <c r="B183" s="1059"/>
      <c r="C183" s="1060"/>
      <c r="D183" s="227">
        <f>D14+D29+D83+D98+D139+D154+D150</f>
        <v>94216373</v>
      </c>
      <c r="E183" s="227">
        <f>E14+E29+E83+E98+E139+E154+E174</f>
        <v>32681992</v>
      </c>
      <c r="F183" s="227">
        <f>F14+F29+F83+F98+F139+F154+F174</f>
        <v>5386263</v>
      </c>
      <c r="G183" s="227">
        <f>G14+G29+G83+G98+G139+G150+G154</f>
        <v>3506058</v>
      </c>
      <c r="H183" s="228">
        <f t="shared" si="23"/>
        <v>1317770</v>
      </c>
      <c r="I183" s="227">
        <f aca="true" t="shared" si="27" ref="I183:N183">I14+I29+I83+I98+I139+I154+I174</f>
        <v>72600</v>
      </c>
      <c r="J183" s="227">
        <f t="shared" si="27"/>
        <v>0</v>
      </c>
      <c r="K183" s="227">
        <f t="shared" si="27"/>
        <v>0</v>
      </c>
      <c r="L183" s="227">
        <f t="shared" si="27"/>
        <v>2188288</v>
      </c>
      <c r="M183" s="227">
        <f t="shared" si="27"/>
        <v>1682688</v>
      </c>
      <c r="N183" s="227">
        <f t="shared" si="27"/>
        <v>1682688</v>
      </c>
      <c r="O183" s="374">
        <f t="shared" si="26"/>
        <v>97722431</v>
      </c>
    </row>
    <row r="184" spans="1:15" ht="61.5">
      <c r="A184" s="334"/>
      <c r="B184" s="334"/>
      <c r="C184" s="334"/>
      <c r="D184" s="334"/>
      <c r="E184" s="334"/>
      <c r="F184" s="334"/>
      <c r="G184" s="334"/>
      <c r="H184" s="334"/>
      <c r="I184" s="334"/>
      <c r="J184" s="334"/>
      <c r="K184" s="334"/>
      <c r="L184" s="334"/>
      <c r="M184" s="334"/>
      <c r="N184" s="334"/>
      <c r="O184" s="335"/>
    </row>
    <row r="185" spans="1:15" s="539" customFormat="1" ht="45.75">
      <c r="A185" s="538"/>
      <c r="B185" s="538"/>
      <c r="D185" s="540">
        <f>'Дод.2'!C197</f>
        <v>94216373</v>
      </c>
      <c r="E185" s="540">
        <f>'Дод.2'!D197</f>
        <v>32681992</v>
      </c>
      <c r="F185" s="540">
        <f>'Дод.2'!E197</f>
        <v>5386263</v>
      </c>
      <c r="G185" s="540">
        <f>'Дод.2'!F197</f>
        <v>3506058</v>
      </c>
      <c r="H185" s="540">
        <f>'Дод.2'!G197</f>
        <v>1317770</v>
      </c>
      <c r="I185" s="540">
        <f>'Дод.2'!H197</f>
        <v>72600</v>
      </c>
      <c r="J185" s="541"/>
      <c r="K185" s="540">
        <f>'Дод.2'!I197</f>
        <v>0</v>
      </c>
      <c r="L185" s="540">
        <f>'Дод.2'!J197</f>
        <v>2188288</v>
      </c>
      <c r="M185" s="540">
        <f>'Дод.2'!K197</f>
        <v>1682688</v>
      </c>
      <c r="N185" s="540">
        <f>'Дод.2'!L197</f>
        <v>1682688</v>
      </c>
      <c r="O185" s="540">
        <f>'Дод.2'!M197</f>
        <v>97722431</v>
      </c>
    </row>
    <row r="186" spans="1:15" ht="61.5">
      <c r="A186" s="231" t="s">
        <v>303</v>
      </c>
      <c r="D186" s="542">
        <f>D183-D185</f>
        <v>0</v>
      </c>
      <c r="E186" s="542">
        <f aca="true" t="shared" si="28" ref="E186:O186">E183-E185</f>
        <v>0</v>
      </c>
      <c r="F186" s="542">
        <f t="shared" si="28"/>
        <v>0</v>
      </c>
      <c r="G186" s="542">
        <f t="shared" si="28"/>
        <v>0</v>
      </c>
      <c r="H186" s="542">
        <f>H183-H185</f>
        <v>0</v>
      </c>
      <c r="I186" s="542">
        <f t="shared" si="28"/>
        <v>0</v>
      </c>
      <c r="J186" s="542">
        <f t="shared" si="28"/>
        <v>0</v>
      </c>
      <c r="K186" s="542">
        <f t="shared" si="28"/>
        <v>0</v>
      </c>
      <c r="L186" s="542">
        <f t="shared" si="28"/>
        <v>0</v>
      </c>
      <c r="M186" s="542">
        <f t="shared" si="28"/>
        <v>0</v>
      </c>
      <c r="N186" s="542">
        <f t="shared" si="28"/>
        <v>0</v>
      </c>
      <c r="O186" s="542">
        <f t="shared" si="28"/>
        <v>0</v>
      </c>
    </row>
    <row r="187" spans="1:5" ht="61.5">
      <c r="A187" s="232"/>
      <c r="E187" s="230" t="s">
        <v>326</v>
      </c>
    </row>
    <row r="188" ht="61.5">
      <c r="A188" s="231"/>
    </row>
    <row r="189" ht="61.5">
      <c r="A189" s="231"/>
    </row>
    <row r="192" ht="61.5">
      <c r="T192" s="336" t="s">
        <v>304</v>
      </c>
    </row>
    <row r="194" ht="61.5">
      <c r="A194" s="337"/>
    </row>
  </sheetData>
  <mergeCells count="193">
    <mergeCell ref="B130:C130"/>
    <mergeCell ref="B125:C125"/>
    <mergeCell ref="B126:C126"/>
    <mergeCell ref="B127:C127"/>
    <mergeCell ref="B129:C129"/>
    <mergeCell ref="B128:C128"/>
    <mergeCell ref="B178:C178"/>
    <mergeCell ref="A183:C183"/>
    <mergeCell ref="B174:C174"/>
    <mergeCell ref="B175:C175"/>
    <mergeCell ref="B176:C176"/>
    <mergeCell ref="B177:C177"/>
    <mergeCell ref="B181:C181"/>
    <mergeCell ref="B179:C179"/>
    <mergeCell ref="B180:C180"/>
    <mergeCell ref="B182:C182"/>
    <mergeCell ref="B170:C170"/>
    <mergeCell ref="B171:C171"/>
    <mergeCell ref="B172:C172"/>
    <mergeCell ref="B173:C173"/>
    <mergeCell ref="B166:C166"/>
    <mergeCell ref="B167:C167"/>
    <mergeCell ref="B168:C168"/>
    <mergeCell ref="B169:C169"/>
    <mergeCell ref="B161:C161"/>
    <mergeCell ref="B163:C163"/>
    <mergeCell ref="B165:C165"/>
    <mergeCell ref="I165:J165"/>
    <mergeCell ref="B164:C164"/>
    <mergeCell ref="B156:C156"/>
    <mergeCell ref="I156:J156"/>
    <mergeCell ref="B159:C159"/>
    <mergeCell ref="I159:J159"/>
    <mergeCell ref="B151:C151"/>
    <mergeCell ref="B152:C152"/>
    <mergeCell ref="B154:C154"/>
    <mergeCell ref="B155:C155"/>
    <mergeCell ref="B147:C147"/>
    <mergeCell ref="B148:C148"/>
    <mergeCell ref="B149:C149"/>
    <mergeCell ref="B150:C150"/>
    <mergeCell ref="B144:C144"/>
    <mergeCell ref="B145:C145"/>
    <mergeCell ref="I145:J145"/>
    <mergeCell ref="B146:C146"/>
    <mergeCell ref="I146:J146"/>
    <mergeCell ref="B142:C142"/>
    <mergeCell ref="I142:J142"/>
    <mergeCell ref="B143:C143"/>
    <mergeCell ref="I143:J143"/>
    <mergeCell ref="B139:C139"/>
    <mergeCell ref="B140:C140"/>
    <mergeCell ref="B141:C141"/>
    <mergeCell ref="I141:J141"/>
    <mergeCell ref="B135:C135"/>
    <mergeCell ref="B136:C136"/>
    <mergeCell ref="B137:C137"/>
    <mergeCell ref="B138:C138"/>
    <mergeCell ref="B131:C131"/>
    <mergeCell ref="B132:C132"/>
    <mergeCell ref="B133:C133"/>
    <mergeCell ref="B134:C134"/>
    <mergeCell ref="B123:C123"/>
    <mergeCell ref="B124:C124"/>
    <mergeCell ref="A118:C118"/>
    <mergeCell ref="B119:C119"/>
    <mergeCell ref="B121:C121"/>
    <mergeCell ref="B122:C122"/>
    <mergeCell ref="B111:C111"/>
    <mergeCell ref="B112:C112"/>
    <mergeCell ref="I119:J119"/>
    <mergeCell ref="B120:C120"/>
    <mergeCell ref="B113:C113"/>
    <mergeCell ref="B114:C114"/>
    <mergeCell ref="B115:C115"/>
    <mergeCell ref="B117:C117"/>
    <mergeCell ref="B116:C116"/>
    <mergeCell ref="B107:C107"/>
    <mergeCell ref="B108:C108"/>
    <mergeCell ref="B109:C109"/>
    <mergeCell ref="B110:C110"/>
    <mergeCell ref="B103:C103"/>
    <mergeCell ref="B104:C104"/>
    <mergeCell ref="B105:C105"/>
    <mergeCell ref="B106:C106"/>
    <mergeCell ref="B99:C99"/>
    <mergeCell ref="B100:C100"/>
    <mergeCell ref="B101:C101"/>
    <mergeCell ref="A102:C102"/>
    <mergeCell ref="B95:C95"/>
    <mergeCell ref="B96:C96"/>
    <mergeCell ref="B97:C97"/>
    <mergeCell ref="B98:C98"/>
    <mergeCell ref="B90:C90"/>
    <mergeCell ref="B91:C91"/>
    <mergeCell ref="B92:C92"/>
    <mergeCell ref="B94:C94"/>
    <mergeCell ref="B88:C88"/>
    <mergeCell ref="I88:J88"/>
    <mergeCell ref="B89:C89"/>
    <mergeCell ref="I89:J89"/>
    <mergeCell ref="B86:C86"/>
    <mergeCell ref="I86:J86"/>
    <mergeCell ref="B87:C87"/>
    <mergeCell ref="I87:J87"/>
    <mergeCell ref="B83:C83"/>
    <mergeCell ref="B84:C84"/>
    <mergeCell ref="B85:C85"/>
    <mergeCell ref="I85:J85"/>
    <mergeCell ref="B77:C77"/>
    <mergeCell ref="B78:C78"/>
    <mergeCell ref="B81:C81"/>
    <mergeCell ref="B82:C82"/>
    <mergeCell ref="B74:C74"/>
    <mergeCell ref="B75:C75"/>
    <mergeCell ref="B76:C76"/>
    <mergeCell ref="B72:C72"/>
    <mergeCell ref="B73:C73"/>
    <mergeCell ref="B66:C66"/>
    <mergeCell ref="B67:C67"/>
    <mergeCell ref="B70:C70"/>
    <mergeCell ref="B71:C71"/>
    <mergeCell ref="B62:C62"/>
    <mergeCell ref="B63:C63"/>
    <mergeCell ref="B64:C64"/>
    <mergeCell ref="B65:C65"/>
    <mergeCell ref="B58:C58"/>
    <mergeCell ref="B59:C59"/>
    <mergeCell ref="B60:C60"/>
    <mergeCell ref="B61:C61"/>
    <mergeCell ref="B53:C53"/>
    <mergeCell ref="B54:C54"/>
    <mergeCell ref="B56:C56"/>
    <mergeCell ref="B57:C57"/>
    <mergeCell ref="I49:J49"/>
    <mergeCell ref="B50:C50"/>
    <mergeCell ref="B51:C51"/>
    <mergeCell ref="B52:C52"/>
    <mergeCell ref="B44:C44"/>
    <mergeCell ref="B45:C45"/>
    <mergeCell ref="B48:C48"/>
    <mergeCell ref="B49:C49"/>
    <mergeCell ref="B40:C40"/>
    <mergeCell ref="B41:C41"/>
    <mergeCell ref="B42:C42"/>
    <mergeCell ref="B43:C43"/>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6:C16"/>
    <mergeCell ref="B17:C17"/>
    <mergeCell ref="I17:J17"/>
    <mergeCell ref="B18:C18"/>
    <mergeCell ref="A10:A11"/>
    <mergeCell ref="B10:C11"/>
    <mergeCell ref="D10:F10"/>
    <mergeCell ref="G10:N10"/>
    <mergeCell ref="D11:D12"/>
    <mergeCell ref="E11:F11"/>
    <mergeCell ref="G11:G12"/>
    <mergeCell ref="L11:L12"/>
    <mergeCell ref="M11:N11"/>
    <mergeCell ref="B12:C12"/>
    <mergeCell ref="C7:L7"/>
    <mergeCell ref="O7:P7"/>
    <mergeCell ref="D8:H8"/>
    <mergeCell ref="E9:P9"/>
    <mergeCell ref="B13:C13"/>
    <mergeCell ref="I13:J13"/>
    <mergeCell ref="B14:C14"/>
    <mergeCell ref="H11:H12"/>
    <mergeCell ref="I11:K11"/>
    <mergeCell ref="N3:O3"/>
    <mergeCell ref="N4:O4"/>
    <mergeCell ref="N5:O5"/>
    <mergeCell ref="O10:O12"/>
  </mergeCells>
  <printOptions/>
  <pageMargins left="0.1968503937007874" right="0.1968503937007874" top="0.984251968503937" bottom="0.1968503937007874" header="0.5118110236220472" footer="0.5118110236220472"/>
  <pageSetup fitToHeight="5" horizontalDpi="600" verticalDpi="600" orientation="landscape" paperSize="9" scale="18" r:id="rId2"/>
  <rowBreaks count="1" manualBreakCount="1">
    <brk id="46" max="14" man="1"/>
  </rowBreaks>
  <drawing r:id="rId1"/>
</worksheet>
</file>

<file path=xl/worksheets/sheet4.xml><?xml version="1.0" encoding="utf-8"?>
<worksheet xmlns="http://schemas.openxmlformats.org/spreadsheetml/2006/main" xmlns:r="http://schemas.openxmlformats.org/officeDocument/2006/relationships">
  <dimension ref="A1:W211"/>
  <sheetViews>
    <sheetView tabSelected="1" view="pageBreakPreview" zoomScale="25" zoomScaleNormal="25" zoomScaleSheetLayoutView="25" workbookViewId="0" topLeftCell="A2">
      <pane xSplit="3" ySplit="12" topLeftCell="D14" activePane="bottomRight" state="frozen"/>
      <selection pane="topLeft" activeCell="A2" sqref="A2"/>
      <selection pane="topRight" activeCell="D2" sqref="D2"/>
      <selection pane="bottomLeft" activeCell="A14" sqref="A14"/>
      <selection pane="bottomRight" activeCell="D8" sqref="D8:O8"/>
    </sheetView>
  </sheetViews>
  <sheetFormatPr defaultColWidth="9.00390625" defaultRowHeight="42.75" customHeight="1"/>
  <cols>
    <col min="1" max="1" width="42.25390625" style="367" customWidth="1"/>
    <col min="2" max="2" width="46.125" style="367" customWidth="1"/>
    <col min="3" max="3" width="41.125" style="367" hidden="1" customWidth="1"/>
    <col min="4" max="4" width="181.00390625" style="367" customWidth="1"/>
    <col min="5" max="5" width="46.25390625" style="367" customWidth="1"/>
    <col min="6" max="6" width="42.875" style="367" customWidth="1"/>
    <col min="7" max="7" width="43.00390625" style="367" customWidth="1"/>
    <col min="8" max="8" width="45.875" style="367" customWidth="1"/>
    <col min="9" max="9" width="43.375" style="367" customWidth="1"/>
    <col min="10" max="10" width="33.875" style="367" customWidth="1"/>
    <col min="11" max="11" width="17.625" style="367" hidden="1" customWidth="1"/>
    <col min="12" max="12" width="33.00390625" style="367" customWidth="1"/>
    <col min="13" max="13" width="39.625" style="367" customWidth="1"/>
    <col min="14" max="14" width="38.875" style="367" customWidth="1"/>
    <col min="15" max="15" width="45.875" style="367" customWidth="1"/>
    <col min="16" max="16" width="52.625" style="367" customWidth="1"/>
    <col min="17" max="17" width="0.6171875" style="367" hidden="1" customWidth="1"/>
    <col min="18" max="18" width="1.75390625" style="367" hidden="1" customWidth="1"/>
    <col min="19" max="19" width="2.875" style="367" customWidth="1"/>
    <col min="20" max="21" width="9.125" style="367" hidden="1" customWidth="1"/>
    <col min="22" max="16384" width="9.125" style="367" customWidth="1"/>
  </cols>
  <sheetData>
    <row r="1" ht="42.75" customHeight="1">
      <c r="B1" s="640"/>
    </row>
    <row r="2" ht="42.75" customHeight="1">
      <c r="B2" s="641"/>
    </row>
    <row r="3" spans="2:16" ht="42.75" customHeight="1">
      <c r="B3" s="641"/>
      <c r="M3" s="1207" t="s">
        <v>20</v>
      </c>
      <c r="N3" s="1208"/>
      <c r="O3" s="1208"/>
      <c r="P3" s="1208"/>
    </row>
    <row r="4" spans="2:16" ht="42.75" customHeight="1">
      <c r="B4" s="641"/>
      <c r="M4" s="1207" t="s">
        <v>284</v>
      </c>
      <c r="N4" s="1208"/>
      <c r="O4" s="1208"/>
      <c r="P4" s="1208"/>
    </row>
    <row r="5" spans="2:16" ht="9.75" customHeight="1">
      <c r="B5" s="641"/>
      <c r="M5" s="1207"/>
      <c r="N5" s="1208"/>
      <c r="O5" s="1208"/>
      <c r="P5" s="1208"/>
    </row>
    <row r="6" spans="2:23" ht="48.75" customHeight="1">
      <c r="B6" s="641"/>
      <c r="M6" s="1207" t="s">
        <v>265</v>
      </c>
      <c r="N6" s="1207"/>
      <c r="O6" s="1207"/>
      <c r="P6" s="1207"/>
      <c r="Q6" s="1207"/>
      <c r="R6" s="1207"/>
      <c r="S6" s="1207"/>
      <c r="T6" s="1207"/>
      <c r="U6" s="1207"/>
      <c r="V6" s="1207"/>
      <c r="W6" s="1207"/>
    </row>
    <row r="7" spans="2:23" ht="42.75" customHeight="1">
      <c r="B7" s="641"/>
      <c r="M7" s="642"/>
      <c r="N7" s="643"/>
      <c r="O7" s="643"/>
      <c r="P7" s="643"/>
      <c r="Q7" s="643"/>
      <c r="R7" s="643"/>
      <c r="S7" s="643"/>
      <c r="T7" s="643"/>
      <c r="U7" s="643"/>
      <c r="V7" s="643"/>
      <c r="W7" s="643"/>
    </row>
    <row r="8" spans="4:17" ht="42.75" customHeight="1">
      <c r="D8" s="1203" t="s">
        <v>252</v>
      </c>
      <c r="E8" s="1203"/>
      <c r="F8" s="1203"/>
      <c r="G8" s="1203"/>
      <c r="H8" s="1203"/>
      <c r="I8" s="1203"/>
      <c r="J8" s="1203"/>
      <c r="K8" s="1203"/>
      <c r="L8" s="1203"/>
      <c r="M8" s="1203"/>
      <c r="N8" s="1203"/>
      <c r="O8" s="1203"/>
      <c r="P8" s="1204"/>
      <c r="Q8" s="1204"/>
    </row>
    <row r="9" spans="4:17" ht="42.75" customHeight="1">
      <c r="D9" s="1205" t="s">
        <v>253</v>
      </c>
      <c r="E9" s="1205"/>
      <c r="F9" s="1205"/>
      <c r="G9" s="1205"/>
      <c r="H9" s="1205"/>
      <c r="I9" s="1205"/>
      <c r="J9" s="1205"/>
      <c r="K9" s="1205"/>
      <c r="L9" s="1205"/>
      <c r="M9" s="1205"/>
      <c r="N9" s="1205"/>
      <c r="O9" s="645"/>
      <c r="P9" s="644"/>
      <c r="Q9" s="644"/>
    </row>
    <row r="10" spans="2:17" ht="42.75" customHeight="1">
      <c r="B10" s="646"/>
      <c r="C10" s="646"/>
      <c r="D10" s="647"/>
      <c r="E10" s="648"/>
      <c r="F10" s="1206" t="s">
        <v>335</v>
      </c>
      <c r="G10" s="1206"/>
      <c r="H10" s="1206"/>
      <c r="I10" s="1206"/>
      <c r="J10" s="1206"/>
      <c r="K10" s="1206"/>
      <c r="L10" s="1206"/>
      <c r="M10" s="1206"/>
      <c r="N10" s="1206"/>
      <c r="O10" s="1206"/>
      <c r="P10" s="1206"/>
      <c r="Q10" s="1206"/>
    </row>
    <row r="11" spans="1:17" s="837" customFormat="1" ht="42.75" customHeight="1">
      <c r="A11" s="1190" t="s">
        <v>376</v>
      </c>
      <c r="B11" s="1192" t="s">
        <v>210</v>
      </c>
      <c r="C11" s="1194" t="s">
        <v>211</v>
      </c>
      <c r="D11" s="1195"/>
      <c r="E11" s="1198" t="s">
        <v>640</v>
      </c>
      <c r="F11" s="1199"/>
      <c r="G11" s="1200"/>
      <c r="H11" s="1176" t="s">
        <v>641</v>
      </c>
      <c r="I11" s="1177"/>
      <c r="J11" s="1177"/>
      <c r="K11" s="1177"/>
      <c r="L11" s="1177"/>
      <c r="M11" s="1177"/>
      <c r="N11" s="1177"/>
      <c r="O11" s="1178"/>
      <c r="P11" s="1179" t="s">
        <v>642</v>
      </c>
      <c r="Q11" s="836"/>
    </row>
    <row r="12" spans="1:17" s="837" customFormat="1" ht="84.75" customHeight="1">
      <c r="A12" s="1190"/>
      <c r="B12" s="1193"/>
      <c r="C12" s="1196"/>
      <c r="D12" s="1197"/>
      <c r="E12" s="1179" t="s">
        <v>642</v>
      </c>
      <c r="F12" s="1176" t="s">
        <v>643</v>
      </c>
      <c r="G12" s="1178"/>
      <c r="H12" s="1179" t="s">
        <v>642</v>
      </c>
      <c r="I12" s="1182" t="s">
        <v>212</v>
      </c>
      <c r="J12" s="1184" t="s">
        <v>643</v>
      </c>
      <c r="K12" s="1185"/>
      <c r="L12" s="1186"/>
      <c r="M12" s="1187" t="s">
        <v>213</v>
      </c>
      <c r="N12" s="1188" t="s">
        <v>643</v>
      </c>
      <c r="O12" s="1189"/>
      <c r="P12" s="1180"/>
      <c r="Q12" s="836"/>
    </row>
    <row r="13" spans="1:16" s="837" customFormat="1" ht="354.75" customHeight="1">
      <c r="A13" s="1191"/>
      <c r="B13" s="839" t="s">
        <v>214</v>
      </c>
      <c r="C13" s="1201" t="s">
        <v>215</v>
      </c>
      <c r="D13" s="1202"/>
      <c r="E13" s="1181"/>
      <c r="F13" s="835" t="s">
        <v>216</v>
      </c>
      <c r="G13" s="835" t="s">
        <v>217</v>
      </c>
      <c r="H13" s="1181"/>
      <c r="I13" s="1183"/>
      <c r="J13" s="838" t="s">
        <v>216</v>
      </c>
      <c r="K13" s="840"/>
      <c r="L13" s="838" t="s">
        <v>218</v>
      </c>
      <c r="M13" s="1187"/>
      <c r="N13" s="838" t="s">
        <v>646</v>
      </c>
      <c r="O13" s="838" t="s">
        <v>219</v>
      </c>
      <c r="P13" s="1181"/>
    </row>
    <row r="14" spans="1:16" s="651" customFormat="1" ht="47.25" customHeight="1">
      <c r="A14" s="649"/>
      <c r="B14" s="650">
        <v>1</v>
      </c>
      <c r="C14" s="1175">
        <v>2</v>
      </c>
      <c r="D14" s="1175"/>
      <c r="E14" s="650">
        <v>3</v>
      </c>
      <c r="F14" s="650">
        <v>4</v>
      </c>
      <c r="G14" s="650">
        <v>5</v>
      </c>
      <c r="H14" s="650">
        <v>6</v>
      </c>
      <c r="I14" s="650">
        <v>7</v>
      </c>
      <c r="J14" s="1175">
        <v>8</v>
      </c>
      <c r="K14" s="1175"/>
      <c r="L14" s="650">
        <v>9</v>
      </c>
      <c r="M14" s="650">
        <v>10</v>
      </c>
      <c r="N14" s="650">
        <v>11</v>
      </c>
      <c r="O14" s="650">
        <v>12</v>
      </c>
      <c r="P14" s="650" t="s">
        <v>220</v>
      </c>
    </row>
    <row r="15" spans="1:16" s="659" customFormat="1" ht="57.75" customHeight="1">
      <c r="A15" s="652" t="s">
        <v>377</v>
      </c>
      <c r="B15" s="653" t="s">
        <v>46</v>
      </c>
      <c r="C15" s="1108" t="s">
        <v>373</v>
      </c>
      <c r="D15" s="1109"/>
      <c r="E15" s="656">
        <f>E16</f>
        <v>1040937</v>
      </c>
      <c r="F15" s="656">
        <f aca="true" t="shared" si="0" ref="F15:L15">F16+F19</f>
        <v>591000</v>
      </c>
      <c r="G15" s="656">
        <f t="shared" si="0"/>
        <v>97437</v>
      </c>
      <c r="H15" s="656">
        <f>H16+H19+H27+H24</f>
        <v>7750</v>
      </c>
      <c r="I15" s="657">
        <f>H15-M15</f>
        <v>750</v>
      </c>
      <c r="J15" s="656">
        <f>J16+J19</f>
        <v>0</v>
      </c>
      <c r="K15" s="656">
        <f t="shared" si="0"/>
        <v>0</v>
      </c>
      <c r="L15" s="656">
        <f t="shared" si="0"/>
        <v>0</v>
      </c>
      <c r="M15" s="656">
        <f>M16+M19+M27+M24</f>
        <v>7000</v>
      </c>
      <c r="N15" s="656">
        <f>N16+N19+N27+N24</f>
        <v>7000</v>
      </c>
      <c r="O15" s="656">
        <f>O16+O19+O27+O24</f>
        <v>7000</v>
      </c>
      <c r="P15" s="658">
        <f>E15+H15</f>
        <v>1048687</v>
      </c>
    </row>
    <row r="16" spans="1:16" ht="69.75" customHeight="1">
      <c r="A16" s="660" t="s">
        <v>378</v>
      </c>
      <c r="B16" s="661" t="s">
        <v>46</v>
      </c>
      <c r="C16" s="1170" t="s">
        <v>373</v>
      </c>
      <c r="D16" s="1171"/>
      <c r="E16" s="851">
        <f>E17+E27+E26</f>
        <v>1040937</v>
      </c>
      <c r="F16" s="851">
        <f aca="true" t="shared" si="1" ref="F16:O16">F17+F27+F26</f>
        <v>591000</v>
      </c>
      <c r="G16" s="851">
        <f t="shared" si="1"/>
        <v>97437</v>
      </c>
      <c r="H16" s="664">
        <f t="shared" si="1"/>
        <v>7750</v>
      </c>
      <c r="I16" s="664">
        <f t="shared" si="1"/>
        <v>750</v>
      </c>
      <c r="J16" s="664">
        <f t="shared" si="1"/>
        <v>0</v>
      </c>
      <c r="K16" s="664">
        <f t="shared" si="1"/>
        <v>0</v>
      </c>
      <c r="L16" s="664">
        <f t="shared" si="1"/>
        <v>0</v>
      </c>
      <c r="M16" s="664">
        <f t="shared" si="1"/>
        <v>7000</v>
      </c>
      <c r="N16" s="664">
        <f t="shared" si="1"/>
        <v>7000</v>
      </c>
      <c r="O16" s="664">
        <f t="shared" si="1"/>
        <v>7000</v>
      </c>
      <c r="P16" s="665">
        <f>E16+H16</f>
        <v>1048687</v>
      </c>
    </row>
    <row r="17" spans="1:22" s="674" customFormat="1" ht="119.25" customHeight="1">
      <c r="A17" s="666" t="s">
        <v>379</v>
      </c>
      <c r="B17" s="667" t="s">
        <v>656</v>
      </c>
      <c r="C17" s="1103" t="s">
        <v>380</v>
      </c>
      <c r="D17" s="1104"/>
      <c r="E17" s="852">
        <v>978937</v>
      </c>
      <c r="F17" s="758">
        <v>591000</v>
      </c>
      <c r="G17" s="852">
        <v>97437</v>
      </c>
      <c r="H17" s="668">
        <v>7750</v>
      </c>
      <c r="I17" s="669">
        <f aca="true" t="shared" si="2" ref="I17:I26">H17-M17</f>
        <v>750</v>
      </c>
      <c r="J17" s="1174"/>
      <c r="K17" s="1174"/>
      <c r="L17" s="670"/>
      <c r="M17" s="671">
        <v>7000</v>
      </c>
      <c r="N17" s="671">
        <v>7000</v>
      </c>
      <c r="O17" s="671">
        <v>7000</v>
      </c>
      <c r="P17" s="672">
        <f aca="true" t="shared" si="3" ref="P17:P82">E17+H17</f>
        <v>986687</v>
      </c>
      <c r="Q17" s="673"/>
      <c r="R17" s="673"/>
      <c r="S17" s="673"/>
      <c r="T17" s="673"/>
      <c r="U17" s="673"/>
      <c r="V17" s="673"/>
    </row>
    <row r="18" spans="1:16" ht="42.75" customHeight="1" hidden="1">
      <c r="A18" s="666"/>
      <c r="B18" s="675"/>
      <c r="C18" s="1095"/>
      <c r="D18" s="1096"/>
      <c r="E18" s="728"/>
      <c r="F18" s="728"/>
      <c r="G18" s="728"/>
      <c r="H18" s="678"/>
      <c r="I18" s="664">
        <f t="shared" si="2"/>
        <v>0</v>
      </c>
      <c r="J18" s="679"/>
      <c r="K18" s="679"/>
      <c r="L18" s="679"/>
      <c r="M18" s="680"/>
      <c r="N18" s="680"/>
      <c r="O18" s="680"/>
      <c r="P18" s="665">
        <f t="shared" si="3"/>
        <v>0</v>
      </c>
    </row>
    <row r="19" spans="1:16" ht="42.75" customHeight="1" hidden="1">
      <c r="A19" s="666"/>
      <c r="B19" s="667"/>
      <c r="C19" s="1110"/>
      <c r="D19" s="1111"/>
      <c r="E19" s="853"/>
      <c r="F19" s="853"/>
      <c r="G19" s="853"/>
      <c r="H19" s="681"/>
      <c r="I19" s="664"/>
      <c r="J19" s="682"/>
      <c r="K19" s="682"/>
      <c r="L19" s="682"/>
      <c r="M19" s="682"/>
      <c r="N19" s="682"/>
      <c r="O19" s="682"/>
      <c r="P19" s="665"/>
    </row>
    <row r="20" spans="1:16" ht="42.75" customHeight="1" hidden="1">
      <c r="A20" s="666"/>
      <c r="B20" s="675"/>
      <c r="C20" s="1112"/>
      <c r="D20" s="1113"/>
      <c r="E20" s="728"/>
      <c r="F20" s="728"/>
      <c r="G20" s="728"/>
      <c r="H20" s="678"/>
      <c r="I20" s="685"/>
      <c r="J20" s="679"/>
      <c r="K20" s="679"/>
      <c r="L20" s="679"/>
      <c r="M20" s="680"/>
      <c r="N20" s="680"/>
      <c r="O20" s="680"/>
      <c r="P20" s="665"/>
    </row>
    <row r="21" spans="1:16" ht="42.75" customHeight="1" hidden="1">
      <c r="A21" s="666"/>
      <c r="B21" s="686"/>
      <c r="C21" s="1095"/>
      <c r="D21" s="1096"/>
      <c r="E21" s="728"/>
      <c r="F21" s="728"/>
      <c r="G21" s="728"/>
      <c r="H21" s="678"/>
      <c r="I21" s="664"/>
      <c r="J21" s="679"/>
      <c r="K21" s="679"/>
      <c r="L21" s="679"/>
      <c r="M21" s="680"/>
      <c r="N21" s="680"/>
      <c r="O21" s="680"/>
      <c r="P21" s="665"/>
    </row>
    <row r="22" spans="1:16" ht="42.75" customHeight="1" hidden="1">
      <c r="A22" s="666"/>
      <c r="B22" s="686"/>
      <c r="C22" s="1095"/>
      <c r="D22" s="1096"/>
      <c r="E22" s="728"/>
      <c r="F22" s="728"/>
      <c r="G22" s="728"/>
      <c r="H22" s="678"/>
      <c r="I22" s="664"/>
      <c r="J22" s="679"/>
      <c r="K22" s="679"/>
      <c r="L22" s="679"/>
      <c r="M22" s="680"/>
      <c r="N22" s="680"/>
      <c r="O22" s="680"/>
      <c r="P22" s="665"/>
    </row>
    <row r="23" spans="1:16" ht="42.75" customHeight="1" hidden="1">
      <c r="A23" s="666"/>
      <c r="B23" s="686"/>
      <c r="C23" s="1095"/>
      <c r="D23" s="1096"/>
      <c r="E23" s="728"/>
      <c r="F23" s="728"/>
      <c r="G23" s="728"/>
      <c r="H23" s="678"/>
      <c r="I23" s="664"/>
      <c r="J23" s="679"/>
      <c r="K23" s="679"/>
      <c r="L23" s="679"/>
      <c r="M23" s="680"/>
      <c r="N23" s="680"/>
      <c r="O23" s="680"/>
      <c r="P23" s="665"/>
    </row>
    <row r="24" spans="1:16" s="691" customFormat="1" ht="42.75" customHeight="1" hidden="1">
      <c r="A24" s="666"/>
      <c r="B24" s="687">
        <v>180000</v>
      </c>
      <c r="C24" s="1172" t="s">
        <v>245</v>
      </c>
      <c r="D24" s="1173"/>
      <c r="E24" s="854">
        <f>E25</f>
        <v>0</v>
      </c>
      <c r="F24" s="854"/>
      <c r="G24" s="854"/>
      <c r="H24" s="688">
        <f>H25</f>
        <v>0</v>
      </c>
      <c r="I24" s="689">
        <f t="shared" si="2"/>
        <v>0</v>
      </c>
      <c r="J24" s="690"/>
      <c r="K24" s="690"/>
      <c r="L24" s="690"/>
      <c r="M24" s="688">
        <f>M25</f>
        <v>0</v>
      </c>
      <c r="N24" s="688">
        <f>N25</f>
        <v>0</v>
      </c>
      <c r="O24" s="688">
        <f>O25</f>
        <v>0</v>
      </c>
      <c r="P24" s="665">
        <f t="shared" si="3"/>
        <v>0</v>
      </c>
    </row>
    <row r="25" spans="1:16" ht="42.75" customHeight="1" hidden="1">
      <c r="A25" s="666"/>
      <c r="B25" s="692">
        <v>180409</v>
      </c>
      <c r="C25" s="1131" t="s">
        <v>248</v>
      </c>
      <c r="D25" s="1098"/>
      <c r="E25" s="728"/>
      <c r="F25" s="728"/>
      <c r="G25" s="728"/>
      <c r="H25" s="678"/>
      <c r="I25" s="685">
        <f t="shared" si="2"/>
        <v>0</v>
      </c>
      <c r="J25" s="680"/>
      <c r="K25" s="680"/>
      <c r="L25" s="680"/>
      <c r="M25" s="678"/>
      <c r="N25" s="678"/>
      <c r="O25" s="678"/>
      <c r="P25" s="665">
        <f t="shared" si="3"/>
        <v>0</v>
      </c>
    </row>
    <row r="26" spans="1:16" ht="159.75" customHeight="1" hidden="1">
      <c r="A26" s="666"/>
      <c r="B26" s="695"/>
      <c r="C26" s="693"/>
      <c r="D26" s="696"/>
      <c r="E26" s="728"/>
      <c r="F26" s="728"/>
      <c r="G26" s="728"/>
      <c r="H26" s="678"/>
      <c r="I26" s="689">
        <f t="shared" si="2"/>
        <v>0</v>
      </c>
      <c r="J26" s="680"/>
      <c r="K26" s="680"/>
      <c r="L26" s="680"/>
      <c r="M26" s="678"/>
      <c r="N26" s="678"/>
      <c r="O26" s="678"/>
      <c r="P26" s="665">
        <f t="shared" si="3"/>
        <v>0</v>
      </c>
    </row>
    <row r="27" spans="1:16" ht="63.75" customHeight="1">
      <c r="A27" s="660" t="s">
        <v>381</v>
      </c>
      <c r="B27" s="697">
        <v>250404</v>
      </c>
      <c r="C27" s="1155" t="s">
        <v>223</v>
      </c>
      <c r="D27" s="1156"/>
      <c r="E27" s="853">
        <f>E31+E30+E29</f>
        <v>62000</v>
      </c>
      <c r="F27" s="728"/>
      <c r="G27" s="728"/>
      <c r="H27" s="678"/>
      <c r="I27" s="664"/>
      <c r="J27" s="680"/>
      <c r="K27" s="680"/>
      <c r="L27" s="680"/>
      <c r="M27" s="680"/>
      <c r="N27" s="680"/>
      <c r="O27" s="680"/>
      <c r="P27" s="665">
        <f t="shared" si="3"/>
        <v>62000</v>
      </c>
    </row>
    <row r="28" spans="1:16" ht="42.75" customHeight="1" hidden="1">
      <c r="A28" s="660"/>
      <c r="B28" s="699">
        <v>250203</v>
      </c>
      <c r="C28" s="1095" t="s">
        <v>179</v>
      </c>
      <c r="D28" s="1098"/>
      <c r="E28" s="711"/>
      <c r="F28" s="728"/>
      <c r="G28" s="728"/>
      <c r="H28" s="678"/>
      <c r="I28" s="664"/>
      <c r="J28" s="680"/>
      <c r="K28" s="680"/>
      <c r="L28" s="680"/>
      <c r="M28" s="680"/>
      <c r="N28" s="680"/>
      <c r="O28" s="680"/>
      <c r="P28" s="665">
        <f t="shared" si="3"/>
        <v>0</v>
      </c>
    </row>
    <row r="29" spans="1:16" ht="192.75" customHeight="1">
      <c r="A29" s="660" t="s">
        <v>382</v>
      </c>
      <c r="B29" s="699">
        <v>250404</v>
      </c>
      <c r="C29" s="676"/>
      <c r="D29" s="701" t="s">
        <v>383</v>
      </c>
      <c r="E29" s="855">
        <v>45000</v>
      </c>
      <c r="F29" s="728"/>
      <c r="G29" s="728"/>
      <c r="H29" s="678"/>
      <c r="I29" s="664"/>
      <c r="J29" s="680"/>
      <c r="K29" s="680"/>
      <c r="L29" s="680"/>
      <c r="M29" s="680"/>
      <c r="N29" s="680"/>
      <c r="O29" s="680"/>
      <c r="P29" s="665">
        <f t="shared" si="3"/>
        <v>45000</v>
      </c>
    </row>
    <row r="30" spans="1:16" ht="186.75" customHeight="1">
      <c r="A30" s="660" t="s">
        <v>384</v>
      </c>
      <c r="B30" s="699">
        <v>250404</v>
      </c>
      <c r="C30" s="676"/>
      <c r="D30" s="702" t="s">
        <v>385</v>
      </c>
      <c r="E30" s="700">
        <v>5000</v>
      </c>
      <c r="F30" s="678"/>
      <c r="G30" s="678"/>
      <c r="H30" s="678"/>
      <c r="I30" s="664"/>
      <c r="J30" s="680"/>
      <c r="K30" s="680"/>
      <c r="L30" s="680"/>
      <c r="M30" s="680"/>
      <c r="N30" s="680"/>
      <c r="O30" s="680"/>
      <c r="P30" s="665">
        <f t="shared" si="3"/>
        <v>5000</v>
      </c>
    </row>
    <row r="31" spans="1:16" s="674" customFormat="1" ht="186.75" customHeight="1">
      <c r="A31" s="660" t="s">
        <v>386</v>
      </c>
      <c r="B31" s="703">
        <v>250404</v>
      </c>
      <c r="C31" s="1155" t="s">
        <v>387</v>
      </c>
      <c r="D31" s="1156"/>
      <c r="E31" s="704">
        <v>12000</v>
      </c>
      <c r="F31" s="704"/>
      <c r="G31" s="704"/>
      <c r="H31" s="704"/>
      <c r="I31" s="700"/>
      <c r="J31" s="705"/>
      <c r="K31" s="705"/>
      <c r="L31" s="705"/>
      <c r="M31" s="705"/>
      <c r="N31" s="705"/>
      <c r="O31" s="705"/>
      <c r="P31" s="706">
        <f t="shared" si="3"/>
        <v>12000</v>
      </c>
    </row>
    <row r="32" spans="1:16" s="659" customFormat="1" ht="69.75" customHeight="1">
      <c r="A32" s="652" t="s">
        <v>388</v>
      </c>
      <c r="B32" s="653" t="s">
        <v>47</v>
      </c>
      <c r="C32" s="1108" t="s">
        <v>611</v>
      </c>
      <c r="D32" s="1109"/>
      <c r="E32" s="707">
        <f aca="true" t="shared" si="4" ref="E32:O32">E33</f>
        <v>17254031</v>
      </c>
      <c r="F32" s="707">
        <f t="shared" si="4"/>
        <v>7588000</v>
      </c>
      <c r="G32" s="707">
        <f t="shared" si="4"/>
        <v>1621074</v>
      </c>
      <c r="H32" s="707">
        <f t="shared" si="4"/>
        <v>329900</v>
      </c>
      <c r="I32" s="707">
        <f t="shared" si="4"/>
        <v>130500</v>
      </c>
      <c r="J32" s="707">
        <f t="shared" si="4"/>
        <v>26000</v>
      </c>
      <c r="K32" s="707">
        <f t="shared" si="4"/>
        <v>0</v>
      </c>
      <c r="L32" s="707">
        <f t="shared" si="4"/>
        <v>0</v>
      </c>
      <c r="M32" s="707">
        <f t="shared" si="4"/>
        <v>146400</v>
      </c>
      <c r="N32" s="707">
        <f t="shared" si="4"/>
        <v>14400</v>
      </c>
      <c r="O32" s="707">
        <f t="shared" si="4"/>
        <v>14400</v>
      </c>
      <c r="P32" s="708">
        <f>E32+H32</f>
        <v>17583931</v>
      </c>
    </row>
    <row r="33" spans="1:16" s="710" customFormat="1" ht="66.75" customHeight="1">
      <c r="A33" s="660" t="s">
        <v>389</v>
      </c>
      <c r="B33" s="661" t="s">
        <v>47</v>
      </c>
      <c r="C33" s="1170" t="s">
        <v>611</v>
      </c>
      <c r="D33" s="1171"/>
      <c r="E33" s="681">
        <f aca="true" t="shared" si="5" ref="E33:O33">E80+E78+E74+E70+E67+E65+E45+E34</f>
        <v>17254031</v>
      </c>
      <c r="F33" s="681">
        <f t="shared" si="5"/>
        <v>7588000</v>
      </c>
      <c r="G33" s="681">
        <f t="shared" si="5"/>
        <v>1621074</v>
      </c>
      <c r="H33" s="681">
        <f t="shared" si="5"/>
        <v>329900</v>
      </c>
      <c r="I33" s="681">
        <f t="shared" si="5"/>
        <v>130500</v>
      </c>
      <c r="J33" s="681">
        <f t="shared" si="5"/>
        <v>26000</v>
      </c>
      <c r="K33" s="681">
        <f t="shared" si="5"/>
        <v>0</v>
      </c>
      <c r="L33" s="681">
        <f t="shared" si="5"/>
        <v>0</v>
      </c>
      <c r="M33" s="681">
        <f t="shared" si="5"/>
        <v>146400</v>
      </c>
      <c r="N33" s="681">
        <f t="shared" si="5"/>
        <v>14400</v>
      </c>
      <c r="O33" s="681">
        <f t="shared" si="5"/>
        <v>14400</v>
      </c>
      <c r="P33" s="709">
        <f t="shared" si="3"/>
        <v>17583931</v>
      </c>
    </row>
    <row r="34" spans="1:16" s="710" customFormat="1" ht="66.75" customHeight="1">
      <c r="A34" s="660" t="s">
        <v>390</v>
      </c>
      <c r="B34" s="661" t="s">
        <v>682</v>
      </c>
      <c r="C34" s="662"/>
      <c r="D34" s="663" t="s">
        <v>391</v>
      </c>
      <c r="E34" s="681">
        <f>E42+E37+E36+E35+E41</f>
        <v>16462232</v>
      </c>
      <c r="F34" s="681">
        <f>F42+F37+F36+F35+F41</f>
        <v>7270000</v>
      </c>
      <c r="G34" s="681">
        <f>G42+G37+G36+G35+G41</f>
        <v>1616175</v>
      </c>
      <c r="H34" s="681">
        <f>H42+H37+H36+H35+H41</f>
        <v>315500</v>
      </c>
      <c r="I34" s="681">
        <f>I42+I37+I36+I35</f>
        <v>130500</v>
      </c>
      <c r="J34" s="681">
        <f>J42+J37+J36+J35+J41</f>
        <v>26000</v>
      </c>
      <c r="K34" s="681">
        <f>K42+K37+K36+K35</f>
        <v>0</v>
      </c>
      <c r="L34" s="681">
        <f>L42+L37+L36+L35+L41</f>
        <v>0</v>
      </c>
      <c r="M34" s="681">
        <f>M42+M37+M36+M35+M41</f>
        <v>132000</v>
      </c>
      <c r="N34" s="681">
        <f>N42+N37+N36+N35+N41</f>
        <v>0</v>
      </c>
      <c r="O34" s="681">
        <f>O42+O37+O36+O35+O41</f>
        <v>0</v>
      </c>
      <c r="P34" s="709">
        <f t="shared" si="3"/>
        <v>16777732</v>
      </c>
    </row>
    <row r="35" spans="1:16" ht="108.75" customHeight="1">
      <c r="A35" s="660" t="s">
        <v>392</v>
      </c>
      <c r="B35" s="667" t="s">
        <v>684</v>
      </c>
      <c r="C35" s="1112" t="s">
        <v>393</v>
      </c>
      <c r="D35" s="1113"/>
      <c r="E35" s="678">
        <v>12366175</v>
      </c>
      <c r="F35" s="678">
        <v>7270000</v>
      </c>
      <c r="G35" s="711">
        <v>1616175</v>
      </c>
      <c r="H35" s="678">
        <v>262500</v>
      </c>
      <c r="I35" s="700">
        <f aca="true" t="shared" si="6" ref="I35:I42">H35-M35</f>
        <v>130500</v>
      </c>
      <c r="J35" s="679">
        <v>26000</v>
      </c>
      <c r="K35" s="679"/>
      <c r="L35" s="679"/>
      <c r="M35" s="678">
        <v>132000</v>
      </c>
      <c r="N35" s="678"/>
      <c r="O35" s="678"/>
      <c r="P35" s="709">
        <f t="shared" si="3"/>
        <v>12628675</v>
      </c>
    </row>
    <row r="36" spans="1:16" ht="72.75" customHeight="1" hidden="1">
      <c r="A36" s="660"/>
      <c r="B36" s="667"/>
      <c r="C36" s="1112"/>
      <c r="D36" s="1169"/>
      <c r="E36" s="712"/>
      <c r="F36" s="712"/>
      <c r="G36" s="713"/>
      <c r="H36" s="714"/>
      <c r="I36" s="715">
        <f t="shared" si="6"/>
        <v>0</v>
      </c>
      <c r="J36" s="716"/>
      <c r="K36" s="716"/>
      <c r="L36" s="716"/>
      <c r="M36" s="714"/>
      <c r="N36" s="714"/>
      <c r="O36" s="714"/>
      <c r="P36" s="717">
        <f t="shared" si="3"/>
        <v>0</v>
      </c>
    </row>
    <row r="37" spans="1:16" ht="54.75" customHeight="1" hidden="1">
      <c r="A37" s="660"/>
      <c r="B37" s="667"/>
      <c r="C37" s="1112"/>
      <c r="D37" s="1169"/>
      <c r="E37" s="712"/>
      <c r="F37" s="712"/>
      <c r="G37" s="713"/>
      <c r="H37" s="714"/>
      <c r="I37" s="715">
        <f t="shared" si="6"/>
        <v>0</v>
      </c>
      <c r="J37" s="716"/>
      <c r="K37" s="716"/>
      <c r="L37" s="716"/>
      <c r="M37" s="714"/>
      <c r="N37" s="714"/>
      <c r="O37" s="714"/>
      <c r="P37" s="717">
        <f t="shared" si="3"/>
        <v>0</v>
      </c>
    </row>
    <row r="38" spans="1:16" s="721" customFormat="1" ht="42.75" customHeight="1" hidden="1">
      <c r="A38" s="660"/>
      <c r="B38" s="667" t="s">
        <v>686</v>
      </c>
      <c r="C38" s="1092" t="s">
        <v>225</v>
      </c>
      <c r="D38" s="1093"/>
      <c r="E38" s="714"/>
      <c r="F38" s="719"/>
      <c r="G38" s="719"/>
      <c r="H38" s="719"/>
      <c r="I38" s="715">
        <f t="shared" si="6"/>
        <v>0</v>
      </c>
      <c r="J38" s="720"/>
      <c r="K38" s="720"/>
      <c r="L38" s="720"/>
      <c r="M38" s="719"/>
      <c r="N38" s="719"/>
      <c r="O38" s="719"/>
      <c r="P38" s="717">
        <f t="shared" si="3"/>
        <v>0</v>
      </c>
    </row>
    <row r="39" spans="1:16" ht="42.75" customHeight="1" hidden="1">
      <c r="A39" s="660"/>
      <c r="B39" s="667"/>
      <c r="C39" s="1095"/>
      <c r="D39" s="1096"/>
      <c r="E39" s="714"/>
      <c r="F39" s="714"/>
      <c r="G39" s="714"/>
      <c r="H39" s="714"/>
      <c r="I39" s="715">
        <f t="shared" si="6"/>
        <v>0</v>
      </c>
      <c r="J39" s="716"/>
      <c r="K39" s="716"/>
      <c r="L39" s="716"/>
      <c r="M39" s="714"/>
      <c r="N39" s="714"/>
      <c r="O39" s="714"/>
      <c r="P39" s="717">
        <f t="shared" si="3"/>
        <v>0</v>
      </c>
    </row>
    <row r="40" spans="1:16" ht="42.75" customHeight="1" hidden="1">
      <c r="A40" s="660"/>
      <c r="B40" s="667" t="s">
        <v>688</v>
      </c>
      <c r="C40" s="1095" t="s">
        <v>689</v>
      </c>
      <c r="D40" s="1148"/>
      <c r="E40" s="712"/>
      <c r="F40" s="712"/>
      <c r="G40" s="714"/>
      <c r="H40" s="714"/>
      <c r="I40" s="715">
        <f t="shared" si="6"/>
        <v>0</v>
      </c>
      <c r="J40" s="716"/>
      <c r="K40" s="716"/>
      <c r="L40" s="716"/>
      <c r="M40" s="714"/>
      <c r="N40" s="714"/>
      <c r="O40" s="714"/>
      <c r="P40" s="717">
        <f t="shared" si="3"/>
        <v>0</v>
      </c>
    </row>
    <row r="41" spans="1:16" ht="60.75" customHeight="1">
      <c r="A41" s="660" t="s">
        <v>394</v>
      </c>
      <c r="B41" s="667" t="s">
        <v>395</v>
      </c>
      <c r="C41" s="676"/>
      <c r="D41" s="722" t="s">
        <v>396</v>
      </c>
      <c r="E41" s="712">
        <v>3844057</v>
      </c>
      <c r="F41" s="712"/>
      <c r="G41" s="714"/>
      <c r="H41" s="714">
        <v>53000</v>
      </c>
      <c r="I41" s="700">
        <f t="shared" si="6"/>
        <v>53000</v>
      </c>
      <c r="J41" s="716"/>
      <c r="K41" s="716"/>
      <c r="L41" s="716"/>
      <c r="M41" s="714"/>
      <c r="N41" s="714"/>
      <c r="O41" s="714"/>
      <c r="P41" s="717">
        <f t="shared" si="3"/>
        <v>3897057</v>
      </c>
    </row>
    <row r="42" spans="1:16" ht="66.75" customHeight="1">
      <c r="A42" s="660" t="s">
        <v>397</v>
      </c>
      <c r="B42" s="667" t="s">
        <v>690</v>
      </c>
      <c r="C42" s="1095" t="s">
        <v>226</v>
      </c>
      <c r="D42" s="1096"/>
      <c r="E42" s="712">
        <v>252000</v>
      </c>
      <c r="F42" s="712"/>
      <c r="G42" s="714"/>
      <c r="H42" s="714"/>
      <c r="I42" s="715">
        <f t="shared" si="6"/>
        <v>0</v>
      </c>
      <c r="J42" s="716"/>
      <c r="K42" s="716"/>
      <c r="L42" s="716"/>
      <c r="M42" s="714"/>
      <c r="N42" s="714"/>
      <c r="O42" s="714"/>
      <c r="P42" s="717">
        <f t="shared" si="3"/>
        <v>252000</v>
      </c>
    </row>
    <row r="43" spans="1:16" ht="42.75" customHeight="1" hidden="1">
      <c r="A43" s="660"/>
      <c r="B43" s="667"/>
      <c r="C43" s="1095"/>
      <c r="D43" s="1148"/>
      <c r="E43" s="680"/>
      <c r="F43" s="680"/>
      <c r="G43" s="680"/>
      <c r="H43" s="680"/>
      <c r="I43" s="723"/>
      <c r="J43" s="680"/>
      <c r="K43" s="680"/>
      <c r="L43" s="680"/>
      <c r="M43" s="680"/>
      <c r="N43" s="680"/>
      <c r="O43" s="680"/>
      <c r="P43" s="709">
        <f t="shared" si="3"/>
        <v>0</v>
      </c>
    </row>
    <row r="44" spans="1:16" ht="42.75" customHeight="1" hidden="1">
      <c r="A44" s="660"/>
      <c r="B44" s="667"/>
      <c r="D44" s="676"/>
      <c r="E44" s="680"/>
      <c r="F44" s="680"/>
      <c r="G44" s="680"/>
      <c r="H44" s="680"/>
      <c r="I44" s="723"/>
      <c r="J44" s="680"/>
      <c r="K44" s="680"/>
      <c r="L44" s="680"/>
      <c r="M44" s="680"/>
      <c r="N44" s="680"/>
      <c r="O44" s="680"/>
      <c r="P44" s="709">
        <f t="shared" si="3"/>
        <v>0</v>
      </c>
    </row>
    <row r="45" spans="1:16" ht="108.75" customHeight="1">
      <c r="A45" s="660" t="s">
        <v>398</v>
      </c>
      <c r="B45" s="661" t="s">
        <v>692</v>
      </c>
      <c r="C45" s="1110" t="s">
        <v>693</v>
      </c>
      <c r="D45" s="1111"/>
      <c r="E45" s="681">
        <f aca="true" t="shared" si="7" ref="E45:O45">E58+E57+E56+E52+E49+E46+E47</f>
        <v>633299</v>
      </c>
      <c r="F45" s="681">
        <f t="shared" si="7"/>
        <v>318000</v>
      </c>
      <c r="G45" s="681">
        <f t="shared" si="7"/>
        <v>4899</v>
      </c>
      <c r="H45" s="681">
        <f t="shared" si="7"/>
        <v>0</v>
      </c>
      <c r="I45" s="681">
        <f t="shared" si="7"/>
        <v>0</v>
      </c>
      <c r="J45" s="681">
        <f t="shared" si="7"/>
        <v>0</v>
      </c>
      <c r="K45" s="681">
        <f t="shared" si="7"/>
        <v>0</v>
      </c>
      <c r="L45" s="681">
        <f t="shared" si="7"/>
        <v>0</v>
      </c>
      <c r="M45" s="681">
        <f t="shared" si="7"/>
        <v>0</v>
      </c>
      <c r="N45" s="681">
        <f t="shared" si="7"/>
        <v>0</v>
      </c>
      <c r="O45" s="681">
        <f t="shared" si="7"/>
        <v>0</v>
      </c>
      <c r="P45" s="724">
        <f t="shared" si="3"/>
        <v>633299</v>
      </c>
    </row>
    <row r="46" spans="1:16" ht="66.75" customHeight="1">
      <c r="A46" s="660" t="s">
        <v>399</v>
      </c>
      <c r="B46" s="675" t="s">
        <v>637</v>
      </c>
      <c r="C46" s="1112" t="s">
        <v>221</v>
      </c>
      <c r="D46" s="1113"/>
      <c r="E46" s="678">
        <v>150000</v>
      </c>
      <c r="F46" s="678"/>
      <c r="G46" s="678"/>
      <c r="H46" s="680"/>
      <c r="I46" s="723">
        <f aca="true" t="shared" si="8" ref="I46:I55">H46-M46</f>
        <v>0</v>
      </c>
      <c r="J46" s="679"/>
      <c r="K46" s="679"/>
      <c r="L46" s="679"/>
      <c r="M46" s="680"/>
      <c r="N46" s="680"/>
      <c r="O46" s="680"/>
      <c r="P46" s="709">
        <f t="shared" si="3"/>
        <v>150000</v>
      </c>
    </row>
    <row r="47" spans="1:16" ht="69.75" customHeight="1">
      <c r="A47" s="660" t="s">
        <v>400</v>
      </c>
      <c r="B47" s="675" t="s">
        <v>357</v>
      </c>
      <c r="C47" s="1095" t="s">
        <v>401</v>
      </c>
      <c r="D47" s="1096"/>
      <c r="E47" s="678">
        <v>5000</v>
      </c>
      <c r="F47" s="678"/>
      <c r="G47" s="678"/>
      <c r="H47" s="680"/>
      <c r="I47" s="723">
        <f t="shared" si="8"/>
        <v>0</v>
      </c>
      <c r="J47" s="679"/>
      <c r="K47" s="679"/>
      <c r="L47" s="679"/>
      <c r="M47" s="680"/>
      <c r="N47" s="680"/>
      <c r="O47" s="680"/>
      <c r="P47" s="709">
        <f t="shared" si="3"/>
        <v>5000</v>
      </c>
    </row>
    <row r="48" spans="1:16" ht="39" customHeight="1" hidden="1">
      <c r="A48" s="660"/>
      <c r="B48" s="725"/>
      <c r="C48" s="883"/>
      <c r="D48" s="884"/>
      <c r="E48" s="681"/>
      <c r="F48" s="681"/>
      <c r="G48" s="681"/>
      <c r="H48" s="726"/>
      <c r="I48" s="664"/>
      <c r="J48" s="681"/>
      <c r="K48" s="681"/>
      <c r="L48" s="681"/>
      <c r="M48" s="681"/>
      <c r="N48" s="681"/>
      <c r="O48" s="681"/>
      <c r="P48" s="727"/>
    </row>
    <row r="49" spans="1:16" ht="96.75" customHeight="1">
      <c r="A49" s="660" t="s">
        <v>402</v>
      </c>
      <c r="B49" s="675" t="s">
        <v>95</v>
      </c>
      <c r="C49" s="1095" t="s">
        <v>403</v>
      </c>
      <c r="D49" s="1096"/>
      <c r="E49" s="678">
        <v>461799</v>
      </c>
      <c r="F49" s="678">
        <v>318000</v>
      </c>
      <c r="G49" s="678">
        <v>4899</v>
      </c>
      <c r="H49" s="680"/>
      <c r="I49" s="685">
        <f t="shared" si="8"/>
        <v>0</v>
      </c>
      <c r="J49" s="728"/>
      <c r="K49" s="728"/>
      <c r="L49" s="728"/>
      <c r="M49" s="678"/>
      <c r="N49" s="678"/>
      <c r="O49" s="678"/>
      <c r="P49" s="709">
        <f t="shared" si="3"/>
        <v>461799</v>
      </c>
    </row>
    <row r="50" spans="1:16" ht="42.75" customHeight="1" hidden="1">
      <c r="A50" s="660"/>
      <c r="B50" s="675"/>
      <c r="C50" s="1112"/>
      <c r="D50" s="1113"/>
      <c r="E50" s="678"/>
      <c r="F50" s="678"/>
      <c r="G50" s="678"/>
      <c r="H50" s="680"/>
      <c r="I50" s="723">
        <f t="shared" si="8"/>
        <v>0</v>
      </c>
      <c r="J50" s="679"/>
      <c r="K50" s="679"/>
      <c r="L50" s="679"/>
      <c r="M50" s="680"/>
      <c r="N50" s="680"/>
      <c r="O50" s="680"/>
      <c r="P50" s="709">
        <f t="shared" si="3"/>
        <v>0</v>
      </c>
    </row>
    <row r="51" spans="1:16" ht="42.75" customHeight="1" hidden="1">
      <c r="A51" s="660"/>
      <c r="B51" s="675"/>
      <c r="C51" s="683"/>
      <c r="D51" s="684"/>
      <c r="E51" s="678"/>
      <c r="F51" s="678"/>
      <c r="G51" s="678"/>
      <c r="H51" s="680"/>
      <c r="I51" s="723">
        <f t="shared" si="8"/>
        <v>0</v>
      </c>
      <c r="J51" s="679"/>
      <c r="K51" s="679"/>
      <c r="L51" s="679"/>
      <c r="M51" s="680"/>
      <c r="N51" s="680"/>
      <c r="O51" s="680"/>
      <c r="P51" s="709">
        <f t="shared" si="3"/>
        <v>0</v>
      </c>
    </row>
    <row r="52" spans="1:16" ht="108.75" customHeight="1">
      <c r="A52" s="660" t="s">
        <v>404</v>
      </c>
      <c r="B52" s="675" t="s">
        <v>97</v>
      </c>
      <c r="C52" s="1092" t="s">
        <v>98</v>
      </c>
      <c r="D52" s="1093"/>
      <c r="E52" s="678">
        <v>5000</v>
      </c>
      <c r="F52" s="678"/>
      <c r="G52" s="678"/>
      <c r="H52" s="680"/>
      <c r="I52" s="723">
        <f t="shared" si="8"/>
        <v>0</v>
      </c>
      <c r="J52" s="679"/>
      <c r="K52" s="679"/>
      <c r="L52" s="679"/>
      <c r="M52" s="680"/>
      <c r="N52" s="680"/>
      <c r="O52" s="680"/>
      <c r="P52" s="709">
        <f t="shared" si="3"/>
        <v>5000</v>
      </c>
    </row>
    <row r="53" spans="1:16" ht="42.75" customHeight="1" hidden="1">
      <c r="A53" s="660"/>
      <c r="B53" s="725"/>
      <c r="C53" s="1151"/>
      <c r="D53" s="1152"/>
      <c r="E53" s="678"/>
      <c r="F53" s="678"/>
      <c r="G53" s="678"/>
      <c r="H53" s="680"/>
      <c r="I53" s="723">
        <f t="shared" si="8"/>
        <v>0</v>
      </c>
      <c r="J53" s="1102"/>
      <c r="K53" s="1102"/>
      <c r="L53" s="679"/>
      <c r="M53" s="680"/>
      <c r="N53" s="680"/>
      <c r="O53" s="680"/>
      <c r="P53" s="709">
        <f t="shared" si="3"/>
        <v>0</v>
      </c>
    </row>
    <row r="54" spans="1:16" ht="42.75" customHeight="1" hidden="1">
      <c r="A54" s="660"/>
      <c r="B54" s="725"/>
      <c r="C54" s="1095"/>
      <c r="D54" s="1096"/>
      <c r="E54" s="678"/>
      <c r="F54" s="678"/>
      <c r="G54" s="678"/>
      <c r="H54" s="680"/>
      <c r="I54" s="723">
        <f t="shared" si="8"/>
        <v>0</v>
      </c>
      <c r="J54" s="679"/>
      <c r="K54" s="679"/>
      <c r="L54" s="679"/>
      <c r="M54" s="680"/>
      <c r="N54" s="680"/>
      <c r="O54" s="680"/>
      <c r="P54" s="709">
        <f t="shared" si="3"/>
        <v>0</v>
      </c>
    </row>
    <row r="55" spans="1:16" ht="42.75" customHeight="1" hidden="1">
      <c r="A55" s="660"/>
      <c r="B55" s="725"/>
      <c r="C55" s="1151"/>
      <c r="D55" s="1096"/>
      <c r="E55" s="678"/>
      <c r="F55" s="678"/>
      <c r="G55" s="678"/>
      <c r="H55" s="680"/>
      <c r="I55" s="723">
        <f t="shared" si="8"/>
        <v>0</v>
      </c>
      <c r="J55" s="679"/>
      <c r="K55" s="679"/>
      <c r="L55" s="679"/>
      <c r="M55" s="680"/>
      <c r="N55" s="680"/>
      <c r="O55" s="680"/>
      <c r="P55" s="709">
        <f t="shared" si="3"/>
        <v>0</v>
      </c>
    </row>
    <row r="56" spans="1:16" ht="63.75" customHeight="1">
      <c r="A56" s="660" t="s">
        <v>405</v>
      </c>
      <c r="B56" s="675" t="s">
        <v>109</v>
      </c>
      <c r="C56" s="1095" t="s">
        <v>406</v>
      </c>
      <c r="D56" s="1096"/>
      <c r="E56" s="728">
        <v>4500</v>
      </c>
      <c r="F56" s="678"/>
      <c r="G56" s="678"/>
      <c r="H56" s="680"/>
      <c r="I56" s="723"/>
      <c r="J56" s="680"/>
      <c r="K56" s="680"/>
      <c r="L56" s="680"/>
      <c r="M56" s="680"/>
      <c r="N56" s="680"/>
      <c r="O56" s="680"/>
      <c r="P56" s="709">
        <f t="shared" si="3"/>
        <v>4500</v>
      </c>
    </row>
    <row r="57" spans="1:16" ht="120.75" customHeight="1">
      <c r="A57" s="660" t="s">
        <v>407</v>
      </c>
      <c r="B57" s="667" t="s">
        <v>111</v>
      </c>
      <c r="C57" s="1095" t="s">
        <v>408</v>
      </c>
      <c r="D57" s="1096"/>
      <c r="E57" s="728">
        <v>4000</v>
      </c>
      <c r="F57" s="678"/>
      <c r="G57" s="678"/>
      <c r="H57" s="680"/>
      <c r="I57" s="723"/>
      <c r="J57" s="680"/>
      <c r="K57" s="680"/>
      <c r="L57" s="680"/>
      <c r="M57" s="680"/>
      <c r="N57" s="680"/>
      <c r="O57" s="680"/>
      <c r="P57" s="709">
        <f t="shared" si="3"/>
        <v>4000</v>
      </c>
    </row>
    <row r="58" spans="1:16" ht="63.75" customHeight="1">
      <c r="A58" s="660" t="s">
        <v>409</v>
      </c>
      <c r="B58" s="730" t="s">
        <v>113</v>
      </c>
      <c r="C58" s="1095" t="s">
        <v>410</v>
      </c>
      <c r="D58" s="1096"/>
      <c r="E58" s="728">
        <v>3000</v>
      </c>
      <c r="F58" s="678"/>
      <c r="G58" s="678"/>
      <c r="H58" s="680"/>
      <c r="I58" s="723"/>
      <c r="J58" s="680"/>
      <c r="K58" s="680"/>
      <c r="L58" s="680"/>
      <c r="M58" s="680"/>
      <c r="N58" s="680"/>
      <c r="O58" s="680"/>
      <c r="P58" s="709">
        <f t="shared" si="3"/>
        <v>3000</v>
      </c>
    </row>
    <row r="59" spans="1:16" ht="42.75" customHeight="1" hidden="1">
      <c r="A59" s="660"/>
      <c r="B59" s="730" t="s">
        <v>114</v>
      </c>
      <c r="C59" s="731"/>
      <c r="D59" s="677" t="s">
        <v>232</v>
      </c>
      <c r="E59" s="728"/>
      <c r="F59" s="678"/>
      <c r="G59" s="678"/>
      <c r="H59" s="680"/>
      <c r="I59" s="723"/>
      <c r="J59" s="680"/>
      <c r="K59" s="680"/>
      <c r="L59" s="680"/>
      <c r="M59" s="680"/>
      <c r="N59" s="680"/>
      <c r="O59" s="680"/>
      <c r="P59" s="732">
        <f t="shared" si="3"/>
        <v>0</v>
      </c>
    </row>
    <row r="60" spans="1:16" s="740" customFormat="1" ht="42.75" customHeight="1" hidden="1">
      <c r="A60" s="660"/>
      <c r="B60" s="733">
        <v>100000</v>
      </c>
      <c r="C60" s="1164" t="s">
        <v>126</v>
      </c>
      <c r="D60" s="1165"/>
      <c r="E60" s="734"/>
      <c r="F60" s="735"/>
      <c r="G60" s="735"/>
      <c r="H60" s="736">
        <f>H61</f>
        <v>0</v>
      </c>
      <c r="I60" s="737">
        <f aca="true" t="shared" si="9" ref="I60:I69">H60-M60</f>
        <v>0</v>
      </c>
      <c r="J60" s="738"/>
      <c r="K60" s="738"/>
      <c r="L60" s="738"/>
      <c r="M60" s="738">
        <f>M61</f>
        <v>0</v>
      </c>
      <c r="N60" s="738"/>
      <c r="O60" s="738"/>
      <c r="P60" s="739">
        <f t="shared" si="3"/>
        <v>0</v>
      </c>
    </row>
    <row r="61" spans="1:16" ht="42.75" customHeight="1" hidden="1">
      <c r="A61" s="660"/>
      <c r="B61" s="730" t="s">
        <v>135</v>
      </c>
      <c r="C61" s="1166" t="s">
        <v>233</v>
      </c>
      <c r="D61" s="1167"/>
      <c r="E61" s="728"/>
      <c r="F61" s="678"/>
      <c r="G61" s="678"/>
      <c r="H61" s="712"/>
      <c r="I61" s="741">
        <f t="shared" si="9"/>
        <v>0</v>
      </c>
      <c r="J61" s="680"/>
      <c r="K61" s="680"/>
      <c r="L61" s="680"/>
      <c r="M61" s="714"/>
      <c r="N61" s="714"/>
      <c r="O61" s="714"/>
      <c r="P61" s="739">
        <f t="shared" si="3"/>
        <v>0</v>
      </c>
    </row>
    <row r="62" spans="1:16" ht="42.75" customHeight="1" hidden="1">
      <c r="A62" s="660"/>
      <c r="B62" s="742" t="s">
        <v>234</v>
      </c>
      <c r="C62" s="1146" t="s">
        <v>235</v>
      </c>
      <c r="D62" s="1168"/>
      <c r="E62" s="743">
        <f>E63</f>
        <v>0</v>
      </c>
      <c r="F62" s="681">
        <f>F63</f>
        <v>0</v>
      </c>
      <c r="G62" s="681">
        <f>G63</f>
        <v>0</v>
      </c>
      <c r="H62" s="726">
        <f>H63</f>
        <v>0</v>
      </c>
      <c r="I62" s="682">
        <f t="shared" si="9"/>
        <v>0</v>
      </c>
      <c r="J62" s="726">
        <f>J63</f>
        <v>0</v>
      </c>
      <c r="K62" s="726">
        <f>K63</f>
        <v>0</v>
      </c>
      <c r="L62" s="726">
        <f>L63</f>
        <v>0</v>
      </c>
      <c r="M62" s="726">
        <f>M63</f>
        <v>0</v>
      </c>
      <c r="N62" s="726"/>
      <c r="O62" s="726"/>
      <c r="P62" s="727">
        <f t="shared" si="3"/>
        <v>0</v>
      </c>
    </row>
    <row r="63" spans="1:16" ht="42.75" customHeight="1" hidden="1">
      <c r="A63" s="660"/>
      <c r="B63" s="744">
        <v>110103</v>
      </c>
      <c r="C63" s="1112" t="s">
        <v>236</v>
      </c>
      <c r="D63" s="1113"/>
      <c r="E63" s="678"/>
      <c r="F63" s="678"/>
      <c r="G63" s="678"/>
      <c r="H63" s="680"/>
      <c r="I63" s="723">
        <f t="shared" si="9"/>
        <v>0</v>
      </c>
      <c r="J63" s="679"/>
      <c r="K63" s="679"/>
      <c r="L63" s="679"/>
      <c r="M63" s="680"/>
      <c r="N63" s="680"/>
      <c r="O63" s="680"/>
      <c r="P63" s="709">
        <f t="shared" si="3"/>
        <v>0</v>
      </c>
    </row>
    <row r="64" spans="1:16" ht="42.75" customHeight="1" hidden="1">
      <c r="A64" s="660"/>
      <c r="B64" s="692">
        <v>120201</v>
      </c>
      <c r="C64" s="1112" t="s">
        <v>237</v>
      </c>
      <c r="D64" s="1113"/>
      <c r="E64" s="678"/>
      <c r="F64" s="678"/>
      <c r="G64" s="678"/>
      <c r="H64" s="680"/>
      <c r="I64" s="723">
        <f t="shared" si="9"/>
        <v>0</v>
      </c>
      <c r="J64" s="679"/>
      <c r="K64" s="679"/>
      <c r="L64" s="679"/>
      <c r="M64" s="680"/>
      <c r="N64" s="680"/>
      <c r="O64" s="680"/>
      <c r="P64" s="732">
        <f t="shared" si="3"/>
        <v>0</v>
      </c>
    </row>
    <row r="65" spans="1:16" s="710" customFormat="1" ht="69.75" customHeight="1">
      <c r="A65" s="660" t="s">
        <v>411</v>
      </c>
      <c r="B65" s="745">
        <v>120000</v>
      </c>
      <c r="C65" s="1161" t="s">
        <v>238</v>
      </c>
      <c r="D65" s="1163"/>
      <c r="E65" s="681">
        <f>E66</f>
        <v>30000</v>
      </c>
      <c r="F65" s="681">
        <f>F66</f>
        <v>0</v>
      </c>
      <c r="G65" s="681">
        <f>G66</f>
        <v>0</v>
      </c>
      <c r="H65" s="726">
        <f>H66</f>
        <v>0</v>
      </c>
      <c r="I65" s="682">
        <f t="shared" si="9"/>
        <v>0</v>
      </c>
      <c r="J65" s="726">
        <f>J66</f>
        <v>0</v>
      </c>
      <c r="K65" s="726">
        <f>K66</f>
        <v>0</v>
      </c>
      <c r="L65" s="726">
        <f>L66</f>
        <v>0</v>
      </c>
      <c r="M65" s="726">
        <f>M66</f>
        <v>0</v>
      </c>
      <c r="N65" s="726"/>
      <c r="O65" s="726"/>
      <c r="P65" s="727">
        <f t="shared" si="3"/>
        <v>30000</v>
      </c>
    </row>
    <row r="66" spans="1:16" ht="102.75" customHeight="1">
      <c r="A66" s="660" t="s">
        <v>412</v>
      </c>
      <c r="B66" s="695">
        <v>120201</v>
      </c>
      <c r="C66" s="1094" t="s">
        <v>413</v>
      </c>
      <c r="D66" s="1094"/>
      <c r="E66" s="678">
        <v>30000</v>
      </c>
      <c r="F66" s="678"/>
      <c r="G66" s="678"/>
      <c r="H66" s="680"/>
      <c r="I66" s="723">
        <f t="shared" si="9"/>
        <v>0</v>
      </c>
      <c r="J66" s="679"/>
      <c r="K66" s="679"/>
      <c r="L66" s="679"/>
      <c r="M66" s="680"/>
      <c r="N66" s="680"/>
      <c r="O66" s="680"/>
      <c r="P66" s="709">
        <f t="shared" si="3"/>
        <v>30000</v>
      </c>
    </row>
    <row r="67" spans="1:16" s="710" customFormat="1" ht="60.75" customHeight="1">
      <c r="A67" s="660" t="s">
        <v>414</v>
      </c>
      <c r="B67" s="697">
        <v>130000</v>
      </c>
      <c r="C67" s="1151" t="s">
        <v>153</v>
      </c>
      <c r="D67" s="1152"/>
      <c r="E67" s="681">
        <f>E68+E69</f>
        <v>30000</v>
      </c>
      <c r="F67" s="681">
        <f>F68+F69</f>
        <v>0</v>
      </c>
      <c r="G67" s="681">
        <f>G68+G69</f>
        <v>0</v>
      </c>
      <c r="H67" s="726">
        <f>H68+H69</f>
        <v>0</v>
      </c>
      <c r="I67" s="682">
        <f t="shared" si="9"/>
        <v>0</v>
      </c>
      <c r="J67" s="726">
        <f>J68+J69</f>
        <v>0</v>
      </c>
      <c r="K67" s="726">
        <f>K68+K69</f>
        <v>0</v>
      </c>
      <c r="L67" s="726">
        <f>L68+L69</f>
        <v>0</v>
      </c>
      <c r="M67" s="726">
        <f>M68+M69</f>
        <v>0</v>
      </c>
      <c r="N67" s="726"/>
      <c r="O67" s="726"/>
      <c r="P67" s="746">
        <f t="shared" si="3"/>
        <v>30000</v>
      </c>
    </row>
    <row r="68" spans="1:16" ht="120.75" customHeight="1">
      <c r="A68" s="660" t="s">
        <v>415</v>
      </c>
      <c r="B68" s="695">
        <v>130102</v>
      </c>
      <c r="C68" s="1095" t="s">
        <v>416</v>
      </c>
      <c r="D68" s="1096"/>
      <c r="E68" s="678">
        <v>30000</v>
      </c>
      <c r="F68" s="678"/>
      <c r="G68" s="678"/>
      <c r="H68" s="680"/>
      <c r="I68" s="723">
        <f t="shared" si="9"/>
        <v>0</v>
      </c>
      <c r="J68" s="679"/>
      <c r="K68" s="679"/>
      <c r="L68" s="679"/>
      <c r="M68" s="680"/>
      <c r="N68" s="680"/>
      <c r="O68" s="680"/>
      <c r="P68" s="709">
        <f t="shared" si="3"/>
        <v>30000</v>
      </c>
    </row>
    <row r="69" spans="1:16" ht="42.75" customHeight="1" hidden="1">
      <c r="A69" s="660"/>
      <c r="B69" s="686">
        <v>130204</v>
      </c>
      <c r="C69" s="1095" t="s">
        <v>239</v>
      </c>
      <c r="D69" s="1096"/>
      <c r="E69" s="678"/>
      <c r="F69" s="678"/>
      <c r="G69" s="678"/>
      <c r="H69" s="680"/>
      <c r="I69" s="723">
        <f t="shared" si="9"/>
        <v>0</v>
      </c>
      <c r="J69" s="679"/>
      <c r="K69" s="679"/>
      <c r="L69" s="679"/>
      <c r="M69" s="680"/>
      <c r="N69" s="680"/>
      <c r="O69" s="680"/>
      <c r="P69" s="709">
        <f t="shared" si="3"/>
        <v>0</v>
      </c>
    </row>
    <row r="70" spans="1:16" s="710" customFormat="1" ht="60.75" customHeight="1">
      <c r="A70" s="660" t="s">
        <v>417</v>
      </c>
      <c r="B70" s="697">
        <v>150000</v>
      </c>
      <c r="C70" s="1151" t="s">
        <v>158</v>
      </c>
      <c r="D70" s="1162"/>
      <c r="E70" s="681"/>
      <c r="F70" s="681"/>
      <c r="G70" s="681"/>
      <c r="H70" s="681">
        <f>H71</f>
        <v>14400</v>
      </c>
      <c r="I70" s="682">
        <f>I71</f>
        <v>0</v>
      </c>
      <c r="J70" s="726"/>
      <c r="K70" s="726"/>
      <c r="L70" s="726"/>
      <c r="M70" s="735">
        <f>M71</f>
        <v>14400</v>
      </c>
      <c r="N70" s="735">
        <f>N71</f>
        <v>14400</v>
      </c>
      <c r="O70" s="735">
        <f>O71</f>
        <v>14400</v>
      </c>
      <c r="P70" s="709">
        <f t="shared" si="3"/>
        <v>14400</v>
      </c>
    </row>
    <row r="71" spans="1:16" ht="120.75" customHeight="1">
      <c r="A71" s="660" t="s">
        <v>418</v>
      </c>
      <c r="B71" s="747">
        <v>150118</v>
      </c>
      <c r="C71" s="1095" t="s">
        <v>419</v>
      </c>
      <c r="D71" s="1148"/>
      <c r="E71" s="678"/>
      <c r="F71" s="678"/>
      <c r="G71" s="678"/>
      <c r="H71" s="678">
        <v>14400</v>
      </c>
      <c r="I71" s="748">
        <f aca="true" t="shared" si="10" ref="I71:I80">H71-M71</f>
        <v>0</v>
      </c>
      <c r="J71" s="680"/>
      <c r="K71" s="680"/>
      <c r="L71" s="680"/>
      <c r="M71" s="678">
        <v>14400</v>
      </c>
      <c r="N71" s="678">
        <v>14400</v>
      </c>
      <c r="O71" s="678">
        <v>14400</v>
      </c>
      <c r="P71" s="709">
        <f t="shared" si="3"/>
        <v>14400</v>
      </c>
    </row>
    <row r="72" spans="1:16" s="710" customFormat="1" ht="42.75" customHeight="1" hidden="1">
      <c r="A72" s="652"/>
      <c r="B72" s="697">
        <v>170000</v>
      </c>
      <c r="C72" s="729"/>
      <c r="D72" s="749" t="s">
        <v>278</v>
      </c>
      <c r="E72" s="681"/>
      <c r="F72" s="681"/>
      <c r="G72" s="681"/>
      <c r="H72" s="681">
        <f>H73</f>
        <v>0</v>
      </c>
      <c r="I72" s="664"/>
      <c r="J72" s="681"/>
      <c r="K72" s="681"/>
      <c r="L72" s="681"/>
      <c r="M72" s="681">
        <f>M73</f>
        <v>0</v>
      </c>
      <c r="N72" s="681"/>
      <c r="O72" s="681"/>
      <c r="P72" s="750">
        <f t="shared" si="3"/>
        <v>0</v>
      </c>
    </row>
    <row r="73" spans="1:16" ht="42.75" customHeight="1" hidden="1">
      <c r="A73" s="652"/>
      <c r="B73" s="686">
        <v>170703</v>
      </c>
      <c r="C73" s="676"/>
      <c r="D73" s="751" t="s">
        <v>273</v>
      </c>
      <c r="E73" s="678"/>
      <c r="F73" s="678"/>
      <c r="G73" s="678"/>
      <c r="H73" s="678"/>
      <c r="I73" s="700"/>
      <c r="J73" s="678"/>
      <c r="K73" s="678"/>
      <c r="L73" s="678"/>
      <c r="M73" s="678"/>
      <c r="N73" s="678"/>
      <c r="O73" s="678"/>
      <c r="P73" s="709">
        <f t="shared" si="3"/>
        <v>0</v>
      </c>
    </row>
    <row r="74" spans="1:16" ht="111.75" customHeight="1">
      <c r="A74" s="660" t="s">
        <v>420</v>
      </c>
      <c r="B74" s="639">
        <v>180000</v>
      </c>
      <c r="C74" s="1110" t="s">
        <v>164</v>
      </c>
      <c r="D74" s="1111"/>
      <c r="E74" s="743">
        <f>E75</f>
        <v>20000</v>
      </c>
      <c r="F74" s="681">
        <f>F75</f>
        <v>0</v>
      </c>
      <c r="G74" s="681">
        <f>G75</f>
        <v>0</v>
      </c>
      <c r="H74" s="726">
        <f>H75</f>
        <v>0</v>
      </c>
      <c r="I74" s="682">
        <f t="shared" si="10"/>
        <v>0</v>
      </c>
      <c r="J74" s="726">
        <f>J75</f>
        <v>0</v>
      </c>
      <c r="K74" s="726">
        <f>K75</f>
        <v>0</v>
      </c>
      <c r="L74" s="726">
        <f>L75</f>
        <v>0</v>
      </c>
      <c r="M74" s="726">
        <f>M75</f>
        <v>0</v>
      </c>
      <c r="N74" s="726"/>
      <c r="O74" s="726"/>
      <c r="P74" s="727">
        <f t="shared" si="3"/>
        <v>20000</v>
      </c>
    </row>
    <row r="75" spans="1:16" ht="108.75" customHeight="1">
      <c r="A75" s="660" t="s">
        <v>421</v>
      </c>
      <c r="B75" s="686">
        <v>180404</v>
      </c>
      <c r="C75" s="1095" t="s">
        <v>422</v>
      </c>
      <c r="D75" s="1096"/>
      <c r="E75" s="678">
        <v>20000</v>
      </c>
      <c r="F75" s="678"/>
      <c r="G75" s="678"/>
      <c r="H75" s="680"/>
      <c r="I75" s="723">
        <f t="shared" si="10"/>
        <v>0</v>
      </c>
      <c r="J75" s="679"/>
      <c r="K75" s="679"/>
      <c r="L75" s="679"/>
      <c r="M75" s="680"/>
      <c r="N75" s="680"/>
      <c r="O75" s="680"/>
      <c r="P75" s="709">
        <f t="shared" si="3"/>
        <v>20000</v>
      </c>
    </row>
    <row r="76" spans="1:16" s="740" customFormat="1" ht="42.75" customHeight="1" hidden="1">
      <c r="A76" s="660"/>
      <c r="B76" s="752">
        <v>160000</v>
      </c>
      <c r="C76" s="1117" t="s">
        <v>293</v>
      </c>
      <c r="D76" s="1118"/>
      <c r="E76" s="735">
        <f>E77</f>
        <v>0</v>
      </c>
      <c r="F76" s="735"/>
      <c r="G76" s="735"/>
      <c r="H76" s="738"/>
      <c r="I76" s="753"/>
      <c r="J76" s="738"/>
      <c r="K76" s="738"/>
      <c r="L76" s="738"/>
      <c r="M76" s="738"/>
      <c r="N76" s="738"/>
      <c r="O76" s="738"/>
      <c r="P76" s="727">
        <f t="shared" si="3"/>
        <v>0</v>
      </c>
    </row>
    <row r="77" spans="1:16" ht="42.75" customHeight="1" hidden="1">
      <c r="A77" s="660"/>
      <c r="B77" s="695">
        <v>160903</v>
      </c>
      <c r="C77" s="1158" t="s">
        <v>629</v>
      </c>
      <c r="D77" s="1159"/>
      <c r="E77" s="678"/>
      <c r="F77" s="678"/>
      <c r="G77" s="678"/>
      <c r="H77" s="680"/>
      <c r="I77" s="723"/>
      <c r="J77" s="680"/>
      <c r="K77" s="680"/>
      <c r="L77" s="680"/>
      <c r="M77" s="680"/>
      <c r="N77" s="680"/>
      <c r="O77" s="680"/>
      <c r="P77" s="709">
        <f t="shared" si="3"/>
        <v>0</v>
      </c>
    </row>
    <row r="78" spans="1:16" ht="111.75" customHeight="1">
      <c r="A78" s="660" t="s">
        <v>423</v>
      </c>
      <c r="B78" s="639">
        <v>210000</v>
      </c>
      <c r="C78" s="1151" t="s">
        <v>166</v>
      </c>
      <c r="D78" s="1152"/>
      <c r="E78" s="681">
        <f>E79</f>
        <v>13500</v>
      </c>
      <c r="F78" s="681">
        <f>F79</f>
        <v>0</v>
      </c>
      <c r="G78" s="681">
        <f>G79</f>
        <v>0</v>
      </c>
      <c r="H78" s="726">
        <f>H79</f>
        <v>0</v>
      </c>
      <c r="I78" s="682">
        <f t="shared" si="10"/>
        <v>0</v>
      </c>
      <c r="J78" s="726">
        <f>J79</f>
        <v>0</v>
      </c>
      <c r="K78" s="726">
        <f>K79</f>
        <v>0</v>
      </c>
      <c r="L78" s="726">
        <f>L79</f>
        <v>0</v>
      </c>
      <c r="M78" s="726">
        <f>M79</f>
        <v>0</v>
      </c>
      <c r="N78" s="726"/>
      <c r="O78" s="726"/>
      <c r="P78" s="727">
        <f t="shared" si="3"/>
        <v>13500</v>
      </c>
    </row>
    <row r="79" spans="1:16" ht="171.75" customHeight="1">
      <c r="A79" s="660" t="s">
        <v>424</v>
      </c>
      <c r="B79" s="695">
        <v>210105</v>
      </c>
      <c r="C79" s="1158" t="s">
        <v>618</v>
      </c>
      <c r="D79" s="1160"/>
      <c r="E79" s="678">
        <v>13500</v>
      </c>
      <c r="F79" s="678"/>
      <c r="G79" s="678"/>
      <c r="H79" s="680"/>
      <c r="I79" s="723">
        <f t="shared" si="10"/>
        <v>0</v>
      </c>
      <c r="J79" s="679"/>
      <c r="K79" s="679"/>
      <c r="L79" s="679"/>
      <c r="M79" s="680"/>
      <c r="N79" s="680"/>
      <c r="O79" s="680"/>
      <c r="P79" s="709">
        <f t="shared" si="3"/>
        <v>13500</v>
      </c>
    </row>
    <row r="80" spans="1:16" ht="63.75" customHeight="1">
      <c r="A80" s="660" t="s">
        <v>381</v>
      </c>
      <c r="B80" s="697">
        <v>250000</v>
      </c>
      <c r="C80" s="1161" t="s">
        <v>222</v>
      </c>
      <c r="D80" s="1154"/>
      <c r="E80" s="681">
        <f>E81+E82</f>
        <v>65000</v>
      </c>
      <c r="F80" s="681">
        <f>F81+F82</f>
        <v>0</v>
      </c>
      <c r="G80" s="681">
        <f>G81+G82</f>
        <v>0</v>
      </c>
      <c r="H80" s="726">
        <f>H81+H82</f>
        <v>0</v>
      </c>
      <c r="I80" s="682">
        <f t="shared" si="10"/>
        <v>0</v>
      </c>
      <c r="J80" s="726">
        <f aca="true" t="shared" si="11" ref="J80:O80">J81+J82</f>
        <v>0</v>
      </c>
      <c r="K80" s="726">
        <f t="shared" si="11"/>
        <v>0</v>
      </c>
      <c r="L80" s="726">
        <f t="shared" si="11"/>
        <v>0</v>
      </c>
      <c r="M80" s="726">
        <f t="shared" si="11"/>
        <v>0</v>
      </c>
      <c r="N80" s="726">
        <f t="shared" si="11"/>
        <v>0</v>
      </c>
      <c r="O80" s="726">
        <f t="shared" si="11"/>
        <v>0</v>
      </c>
      <c r="P80" s="727">
        <f t="shared" si="3"/>
        <v>65000</v>
      </c>
    </row>
    <row r="81" spans="1:16" ht="3" customHeight="1">
      <c r="A81" s="660"/>
      <c r="B81" s="686"/>
      <c r="C81" s="1092"/>
      <c r="D81" s="1093"/>
      <c r="E81" s="678"/>
      <c r="F81" s="678"/>
      <c r="G81" s="678"/>
      <c r="H81" s="680"/>
      <c r="I81" s="723"/>
      <c r="J81" s="679"/>
      <c r="K81" s="679"/>
      <c r="L81" s="679"/>
      <c r="M81" s="680"/>
      <c r="N81" s="680"/>
      <c r="O81" s="680"/>
      <c r="P81" s="709">
        <f t="shared" si="3"/>
        <v>0</v>
      </c>
    </row>
    <row r="82" spans="1:16" ht="183.75" customHeight="1">
      <c r="A82" s="660" t="s">
        <v>386</v>
      </c>
      <c r="B82" s="695">
        <v>250404</v>
      </c>
      <c r="C82" s="1155" t="s">
        <v>387</v>
      </c>
      <c r="D82" s="1156"/>
      <c r="E82" s="668">
        <v>65000</v>
      </c>
      <c r="F82" s="668"/>
      <c r="G82" s="668"/>
      <c r="H82" s="671"/>
      <c r="I82" s="754">
        <f aca="true" t="shared" si="12" ref="I82:I94">H82-M82</f>
        <v>0</v>
      </c>
      <c r="J82" s="670"/>
      <c r="K82" s="670"/>
      <c r="L82" s="670"/>
      <c r="M82" s="671"/>
      <c r="N82" s="671"/>
      <c r="O82" s="671"/>
      <c r="P82" s="709">
        <f t="shared" si="3"/>
        <v>65000</v>
      </c>
    </row>
    <row r="83" spans="1:16" ht="42.75" customHeight="1" hidden="1">
      <c r="A83" s="652"/>
      <c r="E83" s="678"/>
      <c r="F83" s="678"/>
      <c r="G83" s="678"/>
      <c r="H83" s="680"/>
      <c r="I83" s="723">
        <f t="shared" si="12"/>
        <v>0</v>
      </c>
      <c r="J83" s="679"/>
      <c r="K83" s="679"/>
      <c r="L83" s="679"/>
      <c r="M83" s="680"/>
      <c r="N83" s="680"/>
      <c r="O83" s="680"/>
      <c r="P83" s="679">
        <f>E83+H83</f>
        <v>0</v>
      </c>
    </row>
    <row r="84" spans="1:16" ht="42.75" customHeight="1" hidden="1">
      <c r="A84" s="652"/>
      <c r="E84" s="678"/>
      <c r="F84" s="678"/>
      <c r="G84" s="678"/>
      <c r="H84" s="680"/>
      <c r="I84" s="723">
        <f t="shared" si="12"/>
        <v>0</v>
      </c>
      <c r="J84" s="679"/>
      <c r="K84" s="679"/>
      <c r="L84" s="680"/>
      <c r="M84" s="680"/>
      <c r="N84" s="680"/>
      <c r="O84" s="680"/>
      <c r="P84" s="679">
        <f>E84+H84</f>
        <v>0</v>
      </c>
    </row>
    <row r="85" spans="1:16" ht="42.75" customHeight="1" hidden="1">
      <c r="A85" s="652"/>
      <c r="B85" s="686"/>
      <c r="C85" s="1094"/>
      <c r="D85" s="1094"/>
      <c r="E85" s="678"/>
      <c r="F85" s="678"/>
      <c r="G85" s="678"/>
      <c r="H85" s="680"/>
      <c r="I85" s="723">
        <f t="shared" si="12"/>
        <v>0</v>
      </c>
      <c r="J85" s="679"/>
      <c r="K85" s="679"/>
      <c r="L85" s="680"/>
      <c r="M85" s="680"/>
      <c r="N85" s="680"/>
      <c r="O85" s="680"/>
      <c r="P85" s="679">
        <f>E85+H85</f>
        <v>0</v>
      </c>
    </row>
    <row r="86" spans="1:16" ht="42.75" customHeight="1" hidden="1">
      <c r="A86" s="652"/>
      <c r="B86" s="686"/>
      <c r="C86" s="1097"/>
      <c r="D86" s="1157"/>
      <c r="E86" s="678"/>
      <c r="F86" s="678"/>
      <c r="G86" s="678"/>
      <c r="H86" s="680"/>
      <c r="I86" s="723">
        <f t="shared" si="12"/>
        <v>0</v>
      </c>
      <c r="J86" s="679"/>
      <c r="K86" s="679"/>
      <c r="L86" s="680"/>
      <c r="M86" s="680"/>
      <c r="N86" s="680"/>
      <c r="O86" s="680"/>
      <c r="P86" s="679"/>
    </row>
    <row r="87" spans="1:16" s="756" customFormat="1" ht="66.75" customHeight="1">
      <c r="A87" s="652" t="s">
        <v>425</v>
      </c>
      <c r="B87" s="653" t="s">
        <v>48</v>
      </c>
      <c r="C87" s="1108" t="s">
        <v>240</v>
      </c>
      <c r="D87" s="1109"/>
      <c r="E87" s="707">
        <f>E89+E99+E101+E103+E98+E106</f>
        <v>30084599</v>
      </c>
      <c r="F87" s="707">
        <f>F89+F99+F101+F103+F98</f>
        <v>20297047</v>
      </c>
      <c r="G87" s="707">
        <f>G89+G99+G101+G103+G98</f>
        <v>3207099</v>
      </c>
      <c r="H87" s="707">
        <f>H89+H99+H101+H103+H98+H106</f>
        <v>2439088</v>
      </c>
      <c r="I87" s="707">
        <f>I89+I99+I101+I103+I98</f>
        <v>812800</v>
      </c>
      <c r="J87" s="707">
        <f>J89+J99+J101+J103+J98</f>
        <v>0</v>
      </c>
      <c r="K87" s="707">
        <f>K89+K99+K101+K103</f>
        <v>0</v>
      </c>
      <c r="L87" s="707">
        <f>L89+L99+L101+L103+L98</f>
        <v>0</v>
      </c>
      <c r="M87" s="707">
        <f>M89+M99+M101+M103+M98+M106</f>
        <v>1626288</v>
      </c>
      <c r="N87" s="707">
        <f>N89+N99+N101+N103+N98+N106</f>
        <v>1626288</v>
      </c>
      <c r="O87" s="707">
        <f>O89+O99+O101+O103+O98+O106</f>
        <v>1626288</v>
      </c>
      <c r="P87" s="708">
        <f aca="true" t="shared" si="13" ref="P87:P158">E87+H87</f>
        <v>32523687</v>
      </c>
    </row>
    <row r="88" spans="1:16" s="756" customFormat="1" ht="75.75" customHeight="1">
      <c r="A88" s="652" t="s">
        <v>426</v>
      </c>
      <c r="B88" s="653" t="s">
        <v>48</v>
      </c>
      <c r="C88" s="654"/>
      <c r="D88" s="655" t="s">
        <v>240</v>
      </c>
      <c r="E88" s="707">
        <f>E87</f>
        <v>30084599</v>
      </c>
      <c r="F88" s="707">
        <f aca="true" t="shared" si="14" ref="F88:O88">F87</f>
        <v>20297047</v>
      </c>
      <c r="G88" s="707">
        <f t="shared" si="14"/>
        <v>3207099</v>
      </c>
      <c r="H88" s="707">
        <f>H87</f>
        <v>2439088</v>
      </c>
      <c r="I88" s="707">
        <f t="shared" si="14"/>
        <v>812800</v>
      </c>
      <c r="J88" s="707">
        <f t="shared" si="14"/>
        <v>0</v>
      </c>
      <c r="K88" s="707">
        <f t="shared" si="14"/>
        <v>0</v>
      </c>
      <c r="L88" s="707">
        <f t="shared" si="14"/>
        <v>0</v>
      </c>
      <c r="M88" s="707">
        <f>M87</f>
        <v>1626288</v>
      </c>
      <c r="N88" s="707">
        <f t="shared" si="14"/>
        <v>1626288</v>
      </c>
      <c r="O88" s="707">
        <f t="shared" si="14"/>
        <v>1626288</v>
      </c>
      <c r="P88" s="708">
        <f t="shared" si="13"/>
        <v>32523687</v>
      </c>
    </row>
    <row r="89" spans="1:16" s="710" customFormat="1" ht="60.75" customHeight="1">
      <c r="A89" s="660" t="s">
        <v>427</v>
      </c>
      <c r="B89" s="661" t="s">
        <v>662</v>
      </c>
      <c r="C89" s="1110" t="s">
        <v>663</v>
      </c>
      <c r="D89" s="1111"/>
      <c r="E89" s="681">
        <f>E90+E91+E92+E93+E94+E96+E97+E95</f>
        <v>29326652</v>
      </c>
      <c r="F89" s="681">
        <f>F90+F91+F92+F93+F94+F96+F97+F95</f>
        <v>19865647</v>
      </c>
      <c r="G89" s="681">
        <f>G90+G91+G92+G93+G94+G96+G97</f>
        <v>3093952</v>
      </c>
      <c r="H89" s="681">
        <f>H90+H91+H92+H93+H94+H96+H97</f>
        <v>912800</v>
      </c>
      <c r="I89" s="664">
        <f t="shared" si="12"/>
        <v>812800</v>
      </c>
      <c r="J89" s="681">
        <f aca="true" t="shared" si="15" ref="J89:O89">J90+J91+J92+J93+J94+J96+J97</f>
        <v>0</v>
      </c>
      <c r="K89" s="681">
        <f t="shared" si="15"/>
        <v>0</v>
      </c>
      <c r="L89" s="681">
        <f t="shared" si="15"/>
        <v>0</v>
      </c>
      <c r="M89" s="681">
        <f t="shared" si="15"/>
        <v>100000</v>
      </c>
      <c r="N89" s="681">
        <f t="shared" si="15"/>
        <v>100000</v>
      </c>
      <c r="O89" s="681">
        <f t="shared" si="15"/>
        <v>100000</v>
      </c>
      <c r="P89" s="727">
        <f t="shared" si="13"/>
        <v>30239452</v>
      </c>
    </row>
    <row r="90" spans="1:16" ht="129.75" customHeight="1">
      <c r="A90" s="660" t="s">
        <v>428</v>
      </c>
      <c r="B90" s="667" t="s">
        <v>664</v>
      </c>
      <c r="C90" s="1095" t="s">
        <v>429</v>
      </c>
      <c r="D90" s="1096"/>
      <c r="E90" s="668">
        <v>26320176</v>
      </c>
      <c r="F90" s="668">
        <v>17883640</v>
      </c>
      <c r="G90" s="668">
        <v>2937253</v>
      </c>
      <c r="H90" s="668">
        <v>857000</v>
      </c>
      <c r="I90" s="757">
        <f t="shared" si="12"/>
        <v>767000</v>
      </c>
      <c r="J90" s="1153"/>
      <c r="K90" s="1153"/>
      <c r="L90" s="758"/>
      <c r="M90" s="759">
        <v>90000</v>
      </c>
      <c r="N90" s="759">
        <v>90000</v>
      </c>
      <c r="O90" s="759">
        <v>90000</v>
      </c>
      <c r="P90" s="709">
        <f t="shared" si="13"/>
        <v>27177176</v>
      </c>
    </row>
    <row r="91" spans="1:16" ht="186.75" customHeight="1">
      <c r="A91" s="660" t="s">
        <v>430</v>
      </c>
      <c r="B91" s="667" t="s">
        <v>668</v>
      </c>
      <c r="C91" s="1095" t="s">
        <v>431</v>
      </c>
      <c r="D91" s="1096"/>
      <c r="E91" s="668">
        <v>1784100</v>
      </c>
      <c r="F91" s="668">
        <v>1193900</v>
      </c>
      <c r="G91" s="668">
        <v>90400</v>
      </c>
      <c r="H91" s="668">
        <v>45800</v>
      </c>
      <c r="I91" s="757">
        <f t="shared" si="12"/>
        <v>45800</v>
      </c>
      <c r="J91" s="1153"/>
      <c r="K91" s="1153"/>
      <c r="L91" s="758"/>
      <c r="M91" s="759"/>
      <c r="N91" s="759"/>
      <c r="O91" s="759"/>
      <c r="P91" s="709">
        <f t="shared" si="13"/>
        <v>1829900</v>
      </c>
    </row>
    <row r="92" spans="1:16" ht="132.75" customHeight="1">
      <c r="A92" s="660" t="s">
        <v>432</v>
      </c>
      <c r="B92" s="667" t="s">
        <v>670</v>
      </c>
      <c r="C92" s="1095" t="s">
        <v>433</v>
      </c>
      <c r="D92" s="1154"/>
      <c r="E92" s="668">
        <v>525049</v>
      </c>
      <c r="F92" s="668">
        <v>329300</v>
      </c>
      <c r="G92" s="668">
        <v>42649</v>
      </c>
      <c r="H92" s="760"/>
      <c r="I92" s="757">
        <f t="shared" si="12"/>
        <v>0</v>
      </c>
      <c r="J92" s="1153"/>
      <c r="K92" s="1153"/>
      <c r="L92" s="758"/>
      <c r="M92" s="759"/>
      <c r="N92" s="759"/>
      <c r="O92" s="759"/>
      <c r="P92" s="709">
        <f t="shared" si="13"/>
        <v>525049</v>
      </c>
    </row>
    <row r="93" spans="1:16" ht="54.75" customHeight="1">
      <c r="A93" s="660" t="s">
        <v>434</v>
      </c>
      <c r="B93" s="667" t="s">
        <v>672</v>
      </c>
      <c r="C93" s="1095" t="s">
        <v>435</v>
      </c>
      <c r="D93" s="1096"/>
      <c r="E93" s="668">
        <v>567680</v>
      </c>
      <c r="F93" s="668">
        <v>380800</v>
      </c>
      <c r="G93" s="668">
        <v>23650</v>
      </c>
      <c r="H93" s="671">
        <v>10000</v>
      </c>
      <c r="I93" s="757">
        <f t="shared" si="12"/>
        <v>0</v>
      </c>
      <c r="J93" s="1153"/>
      <c r="K93" s="1153"/>
      <c r="L93" s="758"/>
      <c r="M93" s="759">
        <v>10000</v>
      </c>
      <c r="N93" s="759">
        <v>10000</v>
      </c>
      <c r="O93" s="759">
        <v>10000</v>
      </c>
      <c r="P93" s="709">
        <f t="shared" si="13"/>
        <v>577680</v>
      </c>
    </row>
    <row r="94" spans="1:16" ht="120.75" customHeight="1">
      <c r="A94" s="660" t="s">
        <v>436</v>
      </c>
      <c r="B94" s="667" t="s">
        <v>676</v>
      </c>
      <c r="C94" s="1095" t="s">
        <v>437</v>
      </c>
      <c r="D94" s="1096"/>
      <c r="E94" s="668">
        <v>51950</v>
      </c>
      <c r="F94" s="668">
        <v>37300</v>
      </c>
      <c r="G94" s="668"/>
      <c r="H94" s="671"/>
      <c r="I94" s="757">
        <f t="shared" si="12"/>
        <v>0</v>
      </c>
      <c r="J94" s="1153"/>
      <c r="K94" s="1153"/>
      <c r="L94" s="758"/>
      <c r="M94" s="759"/>
      <c r="N94" s="759"/>
      <c r="O94" s="759"/>
      <c r="P94" s="709">
        <f t="shared" si="13"/>
        <v>51950</v>
      </c>
    </row>
    <row r="95" spans="1:16" ht="63.75" customHeight="1">
      <c r="A95" s="660" t="s">
        <v>438</v>
      </c>
      <c r="B95" s="667" t="s">
        <v>678</v>
      </c>
      <c r="C95" s="1095" t="s">
        <v>439</v>
      </c>
      <c r="D95" s="1148"/>
      <c r="E95" s="668">
        <v>55977</v>
      </c>
      <c r="F95" s="668">
        <v>40707</v>
      </c>
      <c r="G95" s="668"/>
      <c r="H95" s="671"/>
      <c r="I95" s="757"/>
      <c r="J95" s="758"/>
      <c r="K95" s="758"/>
      <c r="L95" s="758"/>
      <c r="M95" s="759"/>
      <c r="N95" s="759"/>
      <c r="O95" s="759"/>
      <c r="P95" s="709">
        <f t="shared" si="13"/>
        <v>55977</v>
      </c>
    </row>
    <row r="96" spans="1:16" ht="42" customHeight="1" hidden="1">
      <c r="A96" s="660"/>
      <c r="B96" s="675" t="s">
        <v>674</v>
      </c>
      <c r="C96" s="1149" t="s">
        <v>675</v>
      </c>
      <c r="D96" s="1150"/>
      <c r="E96" s="678"/>
      <c r="F96" s="678"/>
      <c r="G96" s="678"/>
      <c r="H96" s="680"/>
      <c r="I96" s="700">
        <f aca="true" t="shared" si="16" ref="I96:I126">H96-M96</f>
        <v>0</v>
      </c>
      <c r="J96" s="761"/>
      <c r="K96" s="761"/>
      <c r="L96" s="761"/>
      <c r="M96" s="704"/>
      <c r="N96" s="704"/>
      <c r="O96" s="704"/>
      <c r="P96" s="709">
        <f t="shared" si="13"/>
        <v>0</v>
      </c>
    </row>
    <row r="97" spans="1:16" ht="138.75" customHeight="1">
      <c r="A97" s="660" t="s">
        <v>440</v>
      </c>
      <c r="B97" s="667" t="s">
        <v>680</v>
      </c>
      <c r="C97" s="1095" t="s">
        <v>441</v>
      </c>
      <c r="D97" s="1096"/>
      <c r="E97" s="678">
        <v>21720</v>
      </c>
      <c r="F97" s="678"/>
      <c r="G97" s="678"/>
      <c r="H97" s="680"/>
      <c r="I97" s="700">
        <f t="shared" si="16"/>
        <v>0</v>
      </c>
      <c r="J97" s="761"/>
      <c r="K97" s="761"/>
      <c r="L97" s="761"/>
      <c r="M97" s="704"/>
      <c r="N97" s="704"/>
      <c r="O97" s="704"/>
      <c r="P97" s="709">
        <f t="shared" si="13"/>
        <v>21720</v>
      </c>
    </row>
    <row r="98" spans="1:16" ht="126.75" customHeight="1">
      <c r="A98" s="660" t="s">
        <v>442</v>
      </c>
      <c r="B98" s="667" t="s">
        <v>114</v>
      </c>
      <c r="C98" s="676"/>
      <c r="D98" s="698" t="s">
        <v>232</v>
      </c>
      <c r="E98" s="678">
        <v>16800</v>
      </c>
      <c r="F98" s="678"/>
      <c r="G98" s="678"/>
      <c r="H98" s="680"/>
      <c r="I98" s="700"/>
      <c r="J98" s="704"/>
      <c r="K98" s="704"/>
      <c r="L98" s="704"/>
      <c r="M98" s="704"/>
      <c r="N98" s="704"/>
      <c r="O98" s="704"/>
      <c r="P98" s="709">
        <f t="shared" si="13"/>
        <v>16800</v>
      </c>
    </row>
    <row r="99" spans="1:16" ht="63.75" customHeight="1">
      <c r="A99" s="660" t="s">
        <v>443</v>
      </c>
      <c r="B99" s="697">
        <v>130000</v>
      </c>
      <c r="C99" s="1151" t="s">
        <v>153</v>
      </c>
      <c r="D99" s="1152"/>
      <c r="E99" s="681">
        <f>E100</f>
        <v>741147</v>
      </c>
      <c r="F99" s="681">
        <f>F100</f>
        <v>431400</v>
      </c>
      <c r="G99" s="681">
        <f>G100</f>
        <v>113147</v>
      </c>
      <c r="H99" s="681">
        <f>H100</f>
        <v>0</v>
      </c>
      <c r="I99" s="689">
        <f t="shared" si="16"/>
        <v>0</v>
      </c>
      <c r="J99" s="704">
        <f>J100</f>
        <v>0</v>
      </c>
      <c r="K99" s="704">
        <f>K100</f>
        <v>0</v>
      </c>
      <c r="L99" s="704">
        <f>L100</f>
        <v>0</v>
      </c>
      <c r="M99" s="704">
        <f>M100</f>
        <v>0</v>
      </c>
      <c r="N99" s="704"/>
      <c r="O99" s="704"/>
      <c r="P99" s="709">
        <f t="shared" si="13"/>
        <v>741147</v>
      </c>
    </row>
    <row r="100" spans="1:16" ht="120.75" customHeight="1">
      <c r="A100" s="660" t="s">
        <v>444</v>
      </c>
      <c r="B100" s="695">
        <v>130107</v>
      </c>
      <c r="C100" s="1073" t="s">
        <v>243</v>
      </c>
      <c r="D100" s="1074"/>
      <c r="E100" s="678">
        <v>741147</v>
      </c>
      <c r="F100" s="678">
        <v>431400</v>
      </c>
      <c r="G100" s="678">
        <v>113147</v>
      </c>
      <c r="H100" s="678"/>
      <c r="I100" s="700">
        <f t="shared" si="16"/>
        <v>0</v>
      </c>
      <c r="J100" s="679"/>
      <c r="K100" s="679"/>
      <c r="L100" s="679"/>
      <c r="M100" s="680"/>
      <c r="N100" s="680"/>
      <c r="O100" s="680"/>
      <c r="P100" s="709">
        <f t="shared" si="13"/>
        <v>741147</v>
      </c>
    </row>
    <row r="101" spans="1:16" ht="42.75" customHeight="1" hidden="1">
      <c r="A101" s="660"/>
      <c r="B101" s="762">
        <v>150000</v>
      </c>
      <c r="C101" s="1146" t="s">
        <v>158</v>
      </c>
      <c r="D101" s="1147"/>
      <c r="E101" s="743"/>
      <c r="F101" s="681">
        <f>F102</f>
        <v>0</v>
      </c>
      <c r="G101" s="681">
        <f>G102</f>
        <v>0</v>
      </c>
      <c r="H101" s="681">
        <f>H102</f>
        <v>0</v>
      </c>
      <c r="I101" s="700">
        <f t="shared" si="16"/>
        <v>0</v>
      </c>
      <c r="J101" s="726">
        <f aca="true" t="shared" si="17" ref="J101:O101">J102</f>
        <v>0</v>
      </c>
      <c r="K101" s="726">
        <f t="shared" si="17"/>
        <v>0</v>
      </c>
      <c r="L101" s="726">
        <f t="shared" si="17"/>
        <v>0</v>
      </c>
      <c r="M101" s="681">
        <f t="shared" si="17"/>
        <v>0</v>
      </c>
      <c r="N101" s="681">
        <f t="shared" si="17"/>
        <v>0</v>
      </c>
      <c r="O101" s="681">
        <f t="shared" si="17"/>
        <v>0</v>
      </c>
      <c r="P101" s="763">
        <f t="shared" si="13"/>
        <v>0</v>
      </c>
    </row>
    <row r="102" spans="1:16" ht="42.75" customHeight="1" hidden="1">
      <c r="A102" s="660"/>
      <c r="B102" s="686">
        <v>150101</v>
      </c>
      <c r="C102" s="1095" t="s">
        <v>159</v>
      </c>
      <c r="D102" s="1096"/>
      <c r="E102" s="678"/>
      <c r="F102" s="678"/>
      <c r="G102" s="678"/>
      <c r="H102" s="678"/>
      <c r="I102" s="700">
        <f t="shared" si="16"/>
        <v>0</v>
      </c>
      <c r="J102" s="679"/>
      <c r="K102" s="679"/>
      <c r="L102" s="679"/>
      <c r="M102" s="678"/>
      <c r="N102" s="678"/>
      <c r="O102" s="678"/>
      <c r="P102" s="728">
        <f t="shared" si="13"/>
        <v>0</v>
      </c>
    </row>
    <row r="103" spans="1:16" ht="66.75" customHeight="1" hidden="1">
      <c r="A103" s="660" t="s">
        <v>445</v>
      </c>
      <c r="B103" s="762">
        <v>150000</v>
      </c>
      <c r="C103" s="1146" t="s">
        <v>158</v>
      </c>
      <c r="D103" s="1147"/>
      <c r="E103" s="678">
        <f>E104</f>
        <v>0</v>
      </c>
      <c r="F103" s="678">
        <f>F104</f>
        <v>0</v>
      </c>
      <c r="G103" s="678">
        <f>G104</f>
        <v>0</v>
      </c>
      <c r="H103" s="678">
        <f>H104+H105</f>
        <v>0</v>
      </c>
      <c r="I103" s="700">
        <f t="shared" si="16"/>
        <v>0</v>
      </c>
      <c r="J103" s="678">
        <f>J104+J105</f>
        <v>0</v>
      </c>
      <c r="K103" s="678">
        <f>K104</f>
        <v>0</v>
      </c>
      <c r="L103" s="678">
        <f>L104+L105</f>
        <v>0</v>
      </c>
      <c r="M103" s="678">
        <f>M104+M105</f>
        <v>0</v>
      </c>
      <c r="N103" s="678">
        <f>N104+N105</f>
        <v>0</v>
      </c>
      <c r="O103" s="678">
        <f>O104+O105</f>
        <v>0</v>
      </c>
      <c r="P103" s="709">
        <f t="shared" si="13"/>
        <v>0</v>
      </c>
    </row>
    <row r="104" spans="1:16" ht="99.75" customHeight="1" hidden="1">
      <c r="A104" s="660" t="s">
        <v>446</v>
      </c>
      <c r="B104" s="686">
        <v>150101</v>
      </c>
      <c r="C104" s="1106" t="s">
        <v>447</v>
      </c>
      <c r="D104" s="1114"/>
      <c r="E104" s="678"/>
      <c r="F104" s="678"/>
      <c r="G104" s="678"/>
      <c r="H104" s="678"/>
      <c r="I104" s="700">
        <f t="shared" si="16"/>
        <v>0</v>
      </c>
      <c r="J104" s="680"/>
      <c r="K104" s="680"/>
      <c r="L104" s="680"/>
      <c r="M104" s="678"/>
      <c r="N104" s="678"/>
      <c r="O104" s="678"/>
      <c r="P104" s="709">
        <f t="shared" si="13"/>
        <v>0</v>
      </c>
    </row>
    <row r="105" spans="1:16" ht="78.75" customHeight="1" hidden="1">
      <c r="A105" s="660" t="s">
        <v>448</v>
      </c>
      <c r="B105" s="686">
        <v>150122</v>
      </c>
      <c r="C105" s="764"/>
      <c r="D105" s="765" t="s">
        <v>449</v>
      </c>
      <c r="E105" s="728"/>
      <c r="F105" s="678"/>
      <c r="G105" s="678"/>
      <c r="H105" s="678"/>
      <c r="I105" s="700">
        <f t="shared" si="16"/>
        <v>0</v>
      </c>
      <c r="J105" s="680"/>
      <c r="K105" s="680"/>
      <c r="L105" s="680"/>
      <c r="M105" s="678"/>
      <c r="N105" s="678"/>
      <c r="O105" s="678"/>
      <c r="P105" s="709">
        <f t="shared" si="13"/>
        <v>0</v>
      </c>
    </row>
    <row r="106" spans="1:16" ht="66.75" customHeight="1">
      <c r="A106" s="660" t="s">
        <v>445</v>
      </c>
      <c r="B106" s="752">
        <v>150000</v>
      </c>
      <c r="C106" s="849"/>
      <c r="D106" s="850" t="s">
        <v>158</v>
      </c>
      <c r="E106" s="678">
        <f>E107</f>
        <v>0</v>
      </c>
      <c r="F106" s="678"/>
      <c r="G106" s="678"/>
      <c r="H106" s="678">
        <f>H107</f>
        <v>1526288</v>
      </c>
      <c r="I106" s="700">
        <f t="shared" si="16"/>
        <v>0</v>
      </c>
      <c r="J106" s="680"/>
      <c r="K106" s="680"/>
      <c r="L106" s="680"/>
      <c r="M106" s="678">
        <f>M107</f>
        <v>1526288</v>
      </c>
      <c r="N106" s="678">
        <f>N107</f>
        <v>1526288</v>
      </c>
      <c r="O106" s="678">
        <f>O107</f>
        <v>1526288</v>
      </c>
      <c r="P106" s="709">
        <f t="shared" si="13"/>
        <v>1526288</v>
      </c>
    </row>
    <row r="107" spans="1:16" ht="66.75" customHeight="1">
      <c r="A107" s="660" t="s">
        <v>446</v>
      </c>
      <c r="B107" s="686">
        <v>150122</v>
      </c>
      <c r="C107" s="764"/>
      <c r="D107" s="848" t="s">
        <v>449</v>
      </c>
      <c r="E107" s="678"/>
      <c r="F107" s="678"/>
      <c r="G107" s="678"/>
      <c r="H107" s="678">
        <v>1526288</v>
      </c>
      <c r="I107" s="700">
        <f t="shared" si="16"/>
        <v>0</v>
      </c>
      <c r="J107" s="680"/>
      <c r="K107" s="680"/>
      <c r="L107" s="680"/>
      <c r="M107" s="678">
        <v>1526288</v>
      </c>
      <c r="N107" s="678">
        <v>1526288</v>
      </c>
      <c r="O107" s="678">
        <v>1526288</v>
      </c>
      <c r="P107" s="709">
        <f t="shared" si="13"/>
        <v>1526288</v>
      </c>
    </row>
    <row r="108" spans="1:16" s="659" customFormat="1" ht="93.75" customHeight="1">
      <c r="A108" s="652" t="s">
        <v>450</v>
      </c>
      <c r="B108" s="653" t="s">
        <v>45</v>
      </c>
      <c r="C108" s="1108" t="s">
        <v>307</v>
      </c>
      <c r="D108" s="1109"/>
      <c r="E108" s="707">
        <f>E110+E112+E146</f>
        <v>36665637</v>
      </c>
      <c r="F108" s="707">
        <f>F110+F112+F146</f>
        <v>1813745</v>
      </c>
      <c r="G108" s="707">
        <f>G110+G112+G146</f>
        <v>112504</v>
      </c>
      <c r="H108" s="707">
        <f>H110+H112+H146</f>
        <v>78000</v>
      </c>
      <c r="I108" s="656">
        <f t="shared" si="16"/>
        <v>65000</v>
      </c>
      <c r="J108" s="707">
        <f aca="true" t="shared" si="18" ref="J108:O108">J110+J112+J146</f>
        <v>22000</v>
      </c>
      <c r="K108" s="707">
        <f t="shared" si="18"/>
        <v>0</v>
      </c>
      <c r="L108" s="707">
        <f t="shared" si="18"/>
        <v>0</v>
      </c>
      <c r="M108" s="707">
        <f t="shared" si="18"/>
        <v>13000</v>
      </c>
      <c r="N108" s="707">
        <f t="shared" si="18"/>
        <v>10000</v>
      </c>
      <c r="O108" s="707">
        <f t="shared" si="18"/>
        <v>10000</v>
      </c>
      <c r="P108" s="708">
        <f t="shared" si="13"/>
        <v>36743637</v>
      </c>
    </row>
    <row r="109" spans="1:16" s="659" customFormat="1" ht="99.75" customHeight="1">
      <c r="A109" s="652" t="s">
        <v>451</v>
      </c>
      <c r="B109" s="653" t="s">
        <v>45</v>
      </c>
      <c r="C109" s="654"/>
      <c r="D109" s="856" t="s">
        <v>307</v>
      </c>
      <c r="E109" s="707">
        <f>E108</f>
        <v>36665637</v>
      </c>
      <c r="F109" s="707">
        <f aca="true" t="shared" si="19" ref="F109:O109">F108</f>
        <v>1813745</v>
      </c>
      <c r="G109" s="707">
        <f t="shared" si="19"/>
        <v>112504</v>
      </c>
      <c r="H109" s="707">
        <f t="shared" si="19"/>
        <v>78000</v>
      </c>
      <c r="I109" s="707">
        <f t="shared" si="19"/>
        <v>65000</v>
      </c>
      <c r="J109" s="707">
        <f t="shared" si="19"/>
        <v>22000</v>
      </c>
      <c r="K109" s="707">
        <f t="shared" si="19"/>
        <v>0</v>
      </c>
      <c r="L109" s="707">
        <f t="shared" si="19"/>
        <v>0</v>
      </c>
      <c r="M109" s="707">
        <f t="shared" si="19"/>
        <v>13000</v>
      </c>
      <c r="N109" s="707">
        <f t="shared" si="19"/>
        <v>10000</v>
      </c>
      <c r="O109" s="707">
        <f t="shared" si="19"/>
        <v>10000</v>
      </c>
      <c r="P109" s="708">
        <f t="shared" si="13"/>
        <v>36743637</v>
      </c>
    </row>
    <row r="110" spans="1:16" s="710" customFormat="1" ht="69.75" customHeight="1">
      <c r="A110" s="660" t="s">
        <v>452</v>
      </c>
      <c r="B110" s="661" t="s">
        <v>662</v>
      </c>
      <c r="C110" s="1110" t="s">
        <v>663</v>
      </c>
      <c r="D110" s="1093"/>
      <c r="E110" s="681">
        <f>E111</f>
        <v>1092000</v>
      </c>
      <c r="F110" s="681">
        <f>F111</f>
        <v>0</v>
      </c>
      <c r="G110" s="681">
        <f>G111</f>
        <v>0</v>
      </c>
      <c r="H110" s="726">
        <f>H111</f>
        <v>0</v>
      </c>
      <c r="I110" s="682">
        <f t="shared" si="16"/>
        <v>0</v>
      </c>
      <c r="J110" s="726">
        <f>J111</f>
        <v>0</v>
      </c>
      <c r="K110" s="726">
        <f>K111</f>
        <v>0</v>
      </c>
      <c r="L110" s="726">
        <f>L111</f>
        <v>0</v>
      </c>
      <c r="M110" s="726">
        <f>M111</f>
        <v>0</v>
      </c>
      <c r="N110" s="726"/>
      <c r="O110" s="726"/>
      <c r="P110" s="727">
        <f t="shared" si="13"/>
        <v>1092000</v>
      </c>
    </row>
    <row r="111" spans="1:16" s="710" customFormat="1" ht="162.75" customHeight="1">
      <c r="A111" s="660" t="s">
        <v>453</v>
      </c>
      <c r="B111" s="667" t="s">
        <v>666</v>
      </c>
      <c r="C111" s="1088" t="s">
        <v>454</v>
      </c>
      <c r="D111" s="1089"/>
      <c r="E111" s="678">
        <v>1092000</v>
      </c>
      <c r="F111" s="681"/>
      <c r="G111" s="681"/>
      <c r="H111" s="726"/>
      <c r="I111" s="723">
        <f t="shared" si="16"/>
        <v>0</v>
      </c>
      <c r="J111" s="763"/>
      <c r="K111" s="763"/>
      <c r="L111" s="763"/>
      <c r="M111" s="726"/>
      <c r="N111" s="726"/>
      <c r="O111" s="726"/>
      <c r="P111" s="709">
        <f t="shared" si="13"/>
        <v>1092000</v>
      </c>
    </row>
    <row r="112" spans="1:16" s="710" customFormat="1" ht="114.75" customHeight="1">
      <c r="A112" s="660" t="s">
        <v>455</v>
      </c>
      <c r="B112" s="661" t="s">
        <v>692</v>
      </c>
      <c r="C112" s="1110" t="s">
        <v>693</v>
      </c>
      <c r="D112" s="1111"/>
      <c r="E112" s="681">
        <f>E113+E129+E138+E140+E142+E144+E141+E139+E143</f>
        <v>35052937</v>
      </c>
      <c r="F112" s="681">
        <f>F113+F129+F138+F140+F142+F144+F145</f>
        <v>1813745</v>
      </c>
      <c r="G112" s="681">
        <f>G113+G129+G138+G140+G142+G144+G145</f>
        <v>112504</v>
      </c>
      <c r="H112" s="681">
        <f>H113+H129+H138+H140+H142+H144+H145</f>
        <v>78000</v>
      </c>
      <c r="I112" s="664">
        <f t="shared" si="16"/>
        <v>65000</v>
      </c>
      <c r="J112" s="726">
        <f aca="true" t="shared" si="20" ref="J112:O112">J113+J129+J138+J140+J142+J144+J145</f>
        <v>22000</v>
      </c>
      <c r="K112" s="726">
        <f t="shared" si="20"/>
        <v>0</v>
      </c>
      <c r="L112" s="726">
        <f t="shared" si="20"/>
        <v>0</v>
      </c>
      <c r="M112" s="681">
        <f t="shared" si="20"/>
        <v>13000</v>
      </c>
      <c r="N112" s="681">
        <f t="shared" si="20"/>
        <v>10000</v>
      </c>
      <c r="O112" s="681">
        <f t="shared" si="20"/>
        <v>10000</v>
      </c>
      <c r="P112" s="727">
        <f t="shared" si="13"/>
        <v>35130937</v>
      </c>
    </row>
    <row r="113" spans="1:16" s="769" customFormat="1" ht="72" customHeight="1">
      <c r="A113" s="660"/>
      <c r="B113" s="1141" t="s">
        <v>694</v>
      </c>
      <c r="C113" s="1142"/>
      <c r="D113" s="1143"/>
      <c r="E113" s="766">
        <f>E114+E115+E116+E117+E118+E119+E120+E121+E122+E123+E124+E125+E126+E127+E128</f>
        <v>3545300</v>
      </c>
      <c r="F113" s="766">
        <f>F114+F115+F116+F117+F118+F119+F120+F121+F122+F123+F124+F125+F126</f>
        <v>0</v>
      </c>
      <c r="G113" s="766">
        <f>G114+G115+G116+G117+G118+G119+G120+G121+G122+G123+G124+G125+G126</f>
        <v>0</v>
      </c>
      <c r="H113" s="767">
        <f>H114+H115+H116+H117+H118+H119+H120+H121+H122+H123+H124+H125+H126+H127+H128</f>
        <v>10000</v>
      </c>
      <c r="I113" s="768">
        <f t="shared" si="16"/>
        <v>0</v>
      </c>
      <c r="J113" s="767">
        <f>J114+J115+J116+J117+J118+J119+J120+J121+J122+J123+J124+J125+J126</f>
        <v>0</v>
      </c>
      <c r="K113" s="767">
        <f>K114+K115+K116+K117+K118+K119+K120+K121+K122+K123+K124+K125+K126</f>
        <v>0</v>
      </c>
      <c r="L113" s="767"/>
      <c r="M113" s="766">
        <f>M114+M115+M116+M117+M118+M119+M120+M121+M122+M123+M124+M125+M126</f>
        <v>10000</v>
      </c>
      <c r="N113" s="766">
        <f>N114+N115+N116+N117+N118+N119+N120+N121+N122+N123+N124+N125+N126</f>
        <v>10000</v>
      </c>
      <c r="O113" s="766">
        <f>O114+O115+O116+O117+O118+O119+O120+O121+O122+O123+O124+O125+O126</f>
        <v>10000</v>
      </c>
      <c r="P113" s="706">
        <f t="shared" si="13"/>
        <v>3555300</v>
      </c>
    </row>
    <row r="114" spans="1:16" ht="162.75" customHeight="1">
      <c r="A114" s="660" t="s">
        <v>456</v>
      </c>
      <c r="B114" s="730" t="s">
        <v>695</v>
      </c>
      <c r="C114" s="1139" t="s">
        <v>457</v>
      </c>
      <c r="D114" s="1144"/>
      <c r="E114" s="770">
        <v>1647000</v>
      </c>
      <c r="F114" s="770"/>
      <c r="G114" s="770"/>
      <c r="H114" s="771"/>
      <c r="I114" s="723">
        <f t="shared" si="16"/>
        <v>0</v>
      </c>
      <c r="J114" s="771"/>
      <c r="K114" s="771"/>
      <c r="L114" s="771"/>
      <c r="M114" s="771"/>
      <c r="N114" s="771"/>
      <c r="O114" s="771"/>
      <c r="P114" s="709">
        <f t="shared" si="13"/>
        <v>1647000</v>
      </c>
    </row>
    <row r="115" spans="1:16" ht="162.75" customHeight="1">
      <c r="A115" s="660" t="s">
        <v>458</v>
      </c>
      <c r="B115" s="730" t="s">
        <v>697</v>
      </c>
      <c r="C115" s="1145" t="s">
        <v>459</v>
      </c>
      <c r="D115" s="1074"/>
      <c r="E115" s="770">
        <v>610000</v>
      </c>
      <c r="F115" s="678"/>
      <c r="G115" s="678"/>
      <c r="H115" s="680"/>
      <c r="I115" s="723">
        <f t="shared" si="16"/>
        <v>0</v>
      </c>
      <c r="J115" s="679"/>
      <c r="K115" s="679"/>
      <c r="L115" s="679"/>
      <c r="M115" s="680"/>
      <c r="N115" s="680"/>
      <c r="O115" s="680"/>
      <c r="P115" s="709">
        <f t="shared" si="13"/>
        <v>610000</v>
      </c>
    </row>
    <row r="116" spans="1:16" ht="288.75" customHeight="1">
      <c r="A116" s="660" t="s">
        <v>460</v>
      </c>
      <c r="B116" s="730" t="s">
        <v>700</v>
      </c>
      <c r="C116" s="1139" t="s">
        <v>461</v>
      </c>
      <c r="D116" s="1140"/>
      <c r="E116" s="770">
        <v>17300</v>
      </c>
      <c r="F116" s="678"/>
      <c r="G116" s="678"/>
      <c r="H116" s="678">
        <v>10000</v>
      </c>
      <c r="I116" s="723">
        <f t="shared" si="16"/>
        <v>0</v>
      </c>
      <c r="J116" s="679"/>
      <c r="K116" s="679"/>
      <c r="L116" s="679"/>
      <c r="M116" s="678">
        <v>10000</v>
      </c>
      <c r="N116" s="678">
        <v>10000</v>
      </c>
      <c r="O116" s="678">
        <v>10000</v>
      </c>
      <c r="P116" s="706">
        <f t="shared" si="13"/>
        <v>27300</v>
      </c>
    </row>
    <row r="117" spans="1:16" ht="225.75" customHeight="1">
      <c r="A117" s="660" t="s">
        <v>462</v>
      </c>
      <c r="B117" s="730" t="s">
        <v>702</v>
      </c>
      <c r="C117" s="1136" t="s">
        <v>463</v>
      </c>
      <c r="D117" s="1089"/>
      <c r="E117" s="770">
        <v>236000</v>
      </c>
      <c r="F117" s="678"/>
      <c r="G117" s="678"/>
      <c r="H117" s="680"/>
      <c r="I117" s="723">
        <f t="shared" si="16"/>
        <v>0</v>
      </c>
      <c r="J117" s="679"/>
      <c r="K117" s="679"/>
      <c r="L117" s="679"/>
      <c r="M117" s="680"/>
      <c r="N117" s="680"/>
      <c r="O117" s="680"/>
      <c r="P117" s="706">
        <f t="shared" si="13"/>
        <v>236000</v>
      </c>
    </row>
    <row r="118" spans="1:16" ht="159.75" customHeight="1">
      <c r="A118" s="660" t="s">
        <v>464</v>
      </c>
      <c r="B118" s="730" t="s">
        <v>24</v>
      </c>
      <c r="C118" s="1136" t="s">
        <v>465</v>
      </c>
      <c r="D118" s="1089"/>
      <c r="E118" s="770">
        <v>5050</v>
      </c>
      <c r="F118" s="678"/>
      <c r="G118" s="678"/>
      <c r="H118" s="680"/>
      <c r="I118" s="723">
        <f t="shared" si="16"/>
        <v>0</v>
      </c>
      <c r="J118" s="679"/>
      <c r="K118" s="679"/>
      <c r="L118" s="679"/>
      <c r="M118" s="680"/>
      <c r="N118" s="680"/>
      <c r="O118" s="680"/>
      <c r="P118" s="709">
        <f t="shared" si="13"/>
        <v>5050</v>
      </c>
    </row>
    <row r="119" spans="1:16" ht="93.75" customHeight="1" hidden="1">
      <c r="A119" s="660"/>
      <c r="B119" s="730" t="s">
        <v>25</v>
      </c>
      <c r="C119" s="1136" t="s">
        <v>26</v>
      </c>
      <c r="D119" s="1089"/>
      <c r="E119" s="770"/>
      <c r="F119" s="678"/>
      <c r="G119" s="678"/>
      <c r="H119" s="680"/>
      <c r="I119" s="723">
        <f t="shared" si="16"/>
        <v>0</v>
      </c>
      <c r="J119" s="679"/>
      <c r="K119" s="679"/>
      <c r="L119" s="679"/>
      <c r="M119" s="680"/>
      <c r="N119" s="680"/>
      <c r="O119" s="680"/>
      <c r="P119" s="772">
        <f t="shared" si="13"/>
        <v>0</v>
      </c>
    </row>
    <row r="120" spans="1:16" ht="201.75" customHeight="1">
      <c r="A120" s="660" t="s">
        <v>466</v>
      </c>
      <c r="B120" s="730" t="s">
        <v>27</v>
      </c>
      <c r="C120" s="1136" t="s">
        <v>467</v>
      </c>
      <c r="D120" s="1089"/>
      <c r="E120" s="770">
        <v>108000</v>
      </c>
      <c r="F120" s="678"/>
      <c r="G120" s="678"/>
      <c r="H120" s="680"/>
      <c r="I120" s="723">
        <f t="shared" si="16"/>
        <v>0</v>
      </c>
      <c r="J120" s="679"/>
      <c r="K120" s="679"/>
      <c r="L120" s="679"/>
      <c r="M120" s="680"/>
      <c r="N120" s="680"/>
      <c r="O120" s="680"/>
      <c r="P120" s="709">
        <f t="shared" si="13"/>
        <v>108000</v>
      </c>
    </row>
    <row r="121" spans="1:16" ht="183.75" customHeight="1">
      <c r="A121" s="660" t="s">
        <v>468</v>
      </c>
      <c r="B121" s="730" t="s">
        <v>29</v>
      </c>
      <c r="C121" s="1136" t="s">
        <v>469</v>
      </c>
      <c r="D121" s="1089"/>
      <c r="E121" s="770">
        <v>183000</v>
      </c>
      <c r="F121" s="678"/>
      <c r="G121" s="678"/>
      <c r="H121" s="680"/>
      <c r="I121" s="723">
        <f t="shared" si="16"/>
        <v>0</v>
      </c>
      <c r="J121" s="679"/>
      <c r="K121" s="679"/>
      <c r="L121" s="679"/>
      <c r="M121" s="680"/>
      <c r="N121" s="680"/>
      <c r="O121" s="680"/>
      <c r="P121" s="706">
        <f t="shared" si="13"/>
        <v>183000</v>
      </c>
    </row>
    <row r="122" spans="1:16" ht="111.75" customHeight="1">
      <c r="A122" s="660" t="s">
        <v>470</v>
      </c>
      <c r="B122" s="730" t="s">
        <v>33</v>
      </c>
      <c r="C122" s="1136" t="s">
        <v>471</v>
      </c>
      <c r="D122" s="1089"/>
      <c r="E122" s="770">
        <v>1200</v>
      </c>
      <c r="F122" s="678"/>
      <c r="G122" s="678"/>
      <c r="H122" s="680"/>
      <c r="I122" s="723">
        <f t="shared" si="16"/>
        <v>0</v>
      </c>
      <c r="J122" s="679"/>
      <c r="K122" s="679"/>
      <c r="L122" s="679"/>
      <c r="M122" s="680"/>
      <c r="N122" s="680"/>
      <c r="O122" s="680"/>
      <c r="P122" s="706">
        <f t="shared" si="13"/>
        <v>1200</v>
      </c>
    </row>
    <row r="123" spans="1:16" ht="105.75" customHeight="1">
      <c r="A123" s="660" t="s">
        <v>472</v>
      </c>
      <c r="B123" s="730" t="s">
        <v>35</v>
      </c>
      <c r="C123" s="1136" t="s">
        <v>473</v>
      </c>
      <c r="D123" s="1089"/>
      <c r="E123" s="770">
        <v>127000</v>
      </c>
      <c r="F123" s="678"/>
      <c r="G123" s="678"/>
      <c r="H123" s="680"/>
      <c r="I123" s="723">
        <f t="shared" si="16"/>
        <v>0</v>
      </c>
      <c r="J123" s="679"/>
      <c r="K123" s="679"/>
      <c r="L123" s="679"/>
      <c r="M123" s="680"/>
      <c r="N123" s="680"/>
      <c r="O123" s="680"/>
      <c r="P123" s="706">
        <f t="shared" si="13"/>
        <v>127000</v>
      </c>
    </row>
    <row r="124" spans="1:16" ht="198.75" customHeight="1">
      <c r="A124" s="660" t="s">
        <v>474</v>
      </c>
      <c r="B124" s="730" t="s">
        <v>44</v>
      </c>
      <c r="C124" s="1134" t="s">
        <v>475</v>
      </c>
      <c r="D124" s="1135"/>
      <c r="E124" s="770">
        <v>162500</v>
      </c>
      <c r="F124" s="678"/>
      <c r="G124" s="678"/>
      <c r="H124" s="680"/>
      <c r="I124" s="723">
        <f t="shared" si="16"/>
        <v>0</v>
      </c>
      <c r="J124" s="679"/>
      <c r="K124" s="679"/>
      <c r="L124" s="679"/>
      <c r="M124" s="680"/>
      <c r="N124" s="680"/>
      <c r="O124" s="680"/>
      <c r="P124" s="709">
        <f t="shared" si="13"/>
        <v>162500</v>
      </c>
    </row>
    <row r="125" spans="1:16" ht="165.75" customHeight="1">
      <c r="A125" s="660" t="s">
        <v>476</v>
      </c>
      <c r="B125" s="667" t="s">
        <v>50</v>
      </c>
      <c r="C125" s="1136" t="s">
        <v>477</v>
      </c>
      <c r="D125" s="1137"/>
      <c r="E125" s="685">
        <v>37500</v>
      </c>
      <c r="F125" s="678"/>
      <c r="G125" s="678"/>
      <c r="H125" s="680"/>
      <c r="I125" s="723">
        <f t="shared" si="16"/>
        <v>0</v>
      </c>
      <c r="J125" s="679"/>
      <c r="K125" s="679"/>
      <c r="L125" s="680" t="s">
        <v>326</v>
      </c>
      <c r="M125" s="680"/>
      <c r="N125" s="680"/>
      <c r="O125" s="680"/>
      <c r="P125" s="709">
        <f t="shared" si="13"/>
        <v>37500</v>
      </c>
    </row>
    <row r="126" spans="1:16" ht="108.75" customHeight="1">
      <c r="A126" s="660" t="s">
        <v>478</v>
      </c>
      <c r="B126" s="675" t="s">
        <v>57</v>
      </c>
      <c r="C126" s="1136" t="s">
        <v>479</v>
      </c>
      <c r="D126" s="1089"/>
      <c r="E126" s="685">
        <v>167800</v>
      </c>
      <c r="F126" s="678"/>
      <c r="G126" s="678"/>
      <c r="H126" s="680"/>
      <c r="I126" s="723">
        <f t="shared" si="16"/>
        <v>0</v>
      </c>
      <c r="J126" s="679"/>
      <c r="K126" s="679"/>
      <c r="L126" s="680"/>
      <c r="M126" s="680"/>
      <c r="N126" s="680"/>
      <c r="O126" s="680"/>
      <c r="P126" s="709">
        <f t="shared" si="13"/>
        <v>167800</v>
      </c>
    </row>
    <row r="127" spans="1:16" s="775" customFormat="1" ht="105.75" customHeight="1">
      <c r="A127" s="660" t="s">
        <v>480</v>
      </c>
      <c r="B127" s="773" t="s">
        <v>59</v>
      </c>
      <c r="C127" s="1138" t="s">
        <v>481</v>
      </c>
      <c r="D127" s="1083"/>
      <c r="E127" s="741">
        <v>150000</v>
      </c>
      <c r="F127" s="712"/>
      <c r="G127" s="712"/>
      <c r="H127" s="714"/>
      <c r="I127" s="774"/>
      <c r="J127" s="714"/>
      <c r="K127" s="714"/>
      <c r="L127" s="714"/>
      <c r="M127" s="714"/>
      <c r="N127" s="714"/>
      <c r="O127" s="714"/>
      <c r="P127" s="709">
        <f t="shared" si="13"/>
        <v>150000</v>
      </c>
    </row>
    <row r="128" spans="1:16" ht="111.75" customHeight="1">
      <c r="A128" s="660" t="s">
        <v>482</v>
      </c>
      <c r="B128" s="675" t="s">
        <v>61</v>
      </c>
      <c r="C128" s="1088" t="s">
        <v>483</v>
      </c>
      <c r="D128" s="1126"/>
      <c r="E128" s="741">
        <v>92950</v>
      </c>
      <c r="F128" s="712"/>
      <c r="G128" s="712"/>
      <c r="H128" s="714"/>
      <c r="I128" s="774"/>
      <c r="J128" s="714"/>
      <c r="K128" s="714"/>
      <c r="L128" s="714"/>
      <c r="M128" s="714"/>
      <c r="N128" s="714"/>
      <c r="O128" s="714"/>
      <c r="P128" s="709">
        <f t="shared" si="13"/>
        <v>92950</v>
      </c>
    </row>
    <row r="129" spans="1:16" ht="63.75" customHeight="1">
      <c r="A129" s="660" t="s">
        <v>484</v>
      </c>
      <c r="B129" s="882" t="s">
        <v>269</v>
      </c>
      <c r="C129" s="882"/>
      <c r="D129" s="882"/>
      <c r="E129" s="770">
        <f>E130+E131+E132+E133+E134+E135+E137+E145+E136</f>
        <v>27227000</v>
      </c>
      <c r="F129" s="685">
        <f>F130+F131+F132+F133+F134+F135+F137</f>
        <v>0</v>
      </c>
      <c r="G129" s="685">
        <f>G130+G131+G132+G133+G134+G135+G137</f>
        <v>0</v>
      </c>
      <c r="H129" s="723">
        <f>H130+H131+H132+H133+H134+H135+H137</f>
        <v>0</v>
      </c>
      <c r="I129" s="723">
        <f aca="true" t="shared" si="21" ref="I129:I135">H129-M129</f>
        <v>0</v>
      </c>
      <c r="J129" s="723">
        <f>J130+J131+J132+J133+J134+J135+J137</f>
        <v>0</v>
      </c>
      <c r="K129" s="723">
        <f>K130+K131+K132+K133+K134+K135+K137</f>
        <v>0</v>
      </c>
      <c r="L129" s="723">
        <f>L130+L131+L132+L133+L134+L135+L137</f>
        <v>0</v>
      </c>
      <c r="M129" s="723">
        <f>M130+M131+M132+M133+M134+M135+M137</f>
        <v>0</v>
      </c>
      <c r="N129" s="723"/>
      <c r="O129" s="723"/>
      <c r="P129" s="709">
        <f t="shared" si="13"/>
        <v>27227000</v>
      </c>
    </row>
    <row r="130" spans="1:16" ht="69.75" customHeight="1">
      <c r="A130" s="660" t="s">
        <v>485</v>
      </c>
      <c r="B130" s="776" t="s">
        <v>64</v>
      </c>
      <c r="C130" s="1133" t="s">
        <v>486</v>
      </c>
      <c r="D130" s="1133"/>
      <c r="E130" s="678">
        <v>180000</v>
      </c>
      <c r="F130" s="678"/>
      <c r="G130" s="678"/>
      <c r="H130" s="680"/>
      <c r="I130" s="723">
        <f t="shared" si="21"/>
        <v>0</v>
      </c>
      <c r="J130" s="1102"/>
      <c r="K130" s="1102"/>
      <c r="L130" s="679"/>
      <c r="M130" s="680"/>
      <c r="N130" s="680"/>
      <c r="O130" s="680"/>
      <c r="P130" s="709">
        <f t="shared" si="13"/>
        <v>180000</v>
      </c>
    </row>
    <row r="131" spans="1:16" ht="114.75" customHeight="1">
      <c r="A131" s="660" t="s">
        <v>487</v>
      </c>
      <c r="B131" s="744" t="s">
        <v>66</v>
      </c>
      <c r="C131" s="1129" t="s">
        <v>488</v>
      </c>
      <c r="D131" s="1096"/>
      <c r="E131" s="770">
        <v>4000000</v>
      </c>
      <c r="F131" s="678"/>
      <c r="G131" s="678"/>
      <c r="H131" s="680"/>
      <c r="I131" s="723">
        <f t="shared" si="21"/>
        <v>0</v>
      </c>
      <c r="J131" s="679"/>
      <c r="K131" s="679"/>
      <c r="L131" s="679"/>
      <c r="M131" s="680"/>
      <c r="N131" s="680"/>
      <c r="O131" s="680"/>
      <c r="P131" s="709">
        <f t="shared" si="13"/>
        <v>4000000</v>
      </c>
    </row>
    <row r="132" spans="1:16" ht="57.75" customHeight="1">
      <c r="A132" s="660" t="s">
        <v>489</v>
      </c>
      <c r="B132" s="744" t="s">
        <v>68</v>
      </c>
      <c r="C132" s="1129" t="s">
        <v>490</v>
      </c>
      <c r="D132" s="1096"/>
      <c r="E132" s="770">
        <v>10120000</v>
      </c>
      <c r="F132" s="678"/>
      <c r="G132" s="678"/>
      <c r="H132" s="680"/>
      <c r="I132" s="723">
        <f t="shared" si="21"/>
        <v>0</v>
      </c>
      <c r="J132" s="679"/>
      <c r="K132" s="679"/>
      <c r="L132" s="679"/>
      <c r="M132" s="680"/>
      <c r="N132" s="680"/>
      <c r="O132" s="680"/>
      <c r="P132" s="709">
        <f t="shared" si="13"/>
        <v>10120000</v>
      </c>
    </row>
    <row r="133" spans="1:16" ht="120.75" customHeight="1">
      <c r="A133" s="660" t="s">
        <v>491</v>
      </c>
      <c r="B133" s="744" t="s">
        <v>70</v>
      </c>
      <c r="C133" s="1129" t="s">
        <v>492</v>
      </c>
      <c r="D133" s="1096"/>
      <c r="E133" s="770">
        <v>950000</v>
      </c>
      <c r="F133" s="678"/>
      <c r="G133" s="678"/>
      <c r="H133" s="680"/>
      <c r="I133" s="723">
        <f t="shared" si="21"/>
        <v>0</v>
      </c>
      <c r="J133" s="679"/>
      <c r="K133" s="679"/>
      <c r="L133" s="679"/>
      <c r="M133" s="680"/>
      <c r="N133" s="680"/>
      <c r="O133" s="680"/>
      <c r="P133" s="709">
        <f t="shared" si="13"/>
        <v>950000</v>
      </c>
    </row>
    <row r="134" spans="1:16" ht="60.75" customHeight="1">
      <c r="A134" s="660" t="s">
        <v>493</v>
      </c>
      <c r="B134" s="744" t="s">
        <v>72</v>
      </c>
      <c r="C134" s="1129" t="s">
        <v>494</v>
      </c>
      <c r="D134" s="1096"/>
      <c r="E134" s="770">
        <v>2706000</v>
      </c>
      <c r="F134" s="678"/>
      <c r="G134" s="678"/>
      <c r="H134" s="680"/>
      <c r="I134" s="723">
        <f t="shared" si="21"/>
        <v>0</v>
      </c>
      <c r="J134" s="679"/>
      <c r="K134" s="679"/>
      <c r="L134" s="679"/>
      <c r="M134" s="680"/>
      <c r="N134" s="680"/>
      <c r="O134" s="680"/>
      <c r="P134" s="709">
        <f t="shared" si="13"/>
        <v>2706000</v>
      </c>
    </row>
    <row r="135" spans="1:16" ht="69.75" customHeight="1">
      <c r="A135" s="660" t="s">
        <v>495</v>
      </c>
      <c r="B135" s="744" t="s">
        <v>74</v>
      </c>
      <c r="C135" s="1129" t="s">
        <v>496</v>
      </c>
      <c r="D135" s="1096"/>
      <c r="E135" s="770">
        <v>158000</v>
      </c>
      <c r="F135" s="678"/>
      <c r="G135" s="678"/>
      <c r="H135" s="680"/>
      <c r="I135" s="723">
        <f t="shared" si="21"/>
        <v>0</v>
      </c>
      <c r="J135" s="679"/>
      <c r="K135" s="679"/>
      <c r="L135" s="679"/>
      <c r="M135" s="680"/>
      <c r="N135" s="680"/>
      <c r="O135" s="680"/>
      <c r="P135" s="709">
        <f t="shared" si="13"/>
        <v>158000</v>
      </c>
    </row>
    <row r="136" spans="1:16" ht="57.75" customHeight="1">
      <c r="A136" s="660" t="s">
        <v>497</v>
      </c>
      <c r="B136" s="744" t="s">
        <v>76</v>
      </c>
      <c r="C136" s="1130" t="s">
        <v>498</v>
      </c>
      <c r="D136" s="1107"/>
      <c r="E136" s="770"/>
      <c r="F136" s="678"/>
      <c r="G136" s="678"/>
      <c r="H136" s="680"/>
      <c r="I136" s="723"/>
      <c r="J136" s="679"/>
      <c r="K136" s="679"/>
      <c r="L136" s="679"/>
      <c r="M136" s="680"/>
      <c r="N136" s="680"/>
      <c r="O136" s="680"/>
      <c r="P136" s="709">
        <f t="shared" si="13"/>
        <v>0</v>
      </c>
    </row>
    <row r="137" spans="1:16" ht="117.75" customHeight="1">
      <c r="A137" s="660" t="s">
        <v>499</v>
      </c>
      <c r="B137" s="744" t="s">
        <v>78</v>
      </c>
      <c r="C137" s="1131" t="s">
        <v>500</v>
      </c>
      <c r="D137" s="1132"/>
      <c r="E137" s="770">
        <v>4708000</v>
      </c>
      <c r="F137" s="678"/>
      <c r="G137" s="678"/>
      <c r="H137" s="680"/>
      <c r="I137" s="723">
        <f>H137-M137</f>
        <v>0</v>
      </c>
      <c r="J137" s="679"/>
      <c r="K137" s="679"/>
      <c r="L137" s="679"/>
      <c r="M137" s="680"/>
      <c r="N137" s="680"/>
      <c r="O137" s="680"/>
      <c r="P137" s="709">
        <f t="shared" si="13"/>
        <v>4708000</v>
      </c>
    </row>
    <row r="138" spans="1:16" ht="120.75" customHeight="1">
      <c r="A138" s="660" t="s">
        <v>501</v>
      </c>
      <c r="B138" s="777" t="s">
        <v>80</v>
      </c>
      <c r="C138" s="1130" t="s">
        <v>502</v>
      </c>
      <c r="D138" s="1093"/>
      <c r="E138" s="770">
        <v>840000</v>
      </c>
      <c r="F138" s="678"/>
      <c r="G138" s="678"/>
      <c r="H138" s="680"/>
      <c r="I138" s="723">
        <f>H138-M138</f>
        <v>0</v>
      </c>
      <c r="J138" s="679"/>
      <c r="K138" s="679"/>
      <c r="L138" s="679"/>
      <c r="M138" s="680"/>
      <c r="N138" s="680"/>
      <c r="O138" s="680"/>
      <c r="P138" s="709">
        <f t="shared" si="13"/>
        <v>840000</v>
      </c>
    </row>
    <row r="139" spans="1:16" ht="162.75" customHeight="1">
      <c r="A139" s="660" t="s">
        <v>503</v>
      </c>
      <c r="B139" s="777" t="s">
        <v>82</v>
      </c>
      <c r="C139" s="1073" t="s">
        <v>504</v>
      </c>
      <c r="D139" s="1127"/>
      <c r="E139" s="770">
        <v>575000</v>
      </c>
      <c r="F139" s="678"/>
      <c r="G139" s="678"/>
      <c r="H139" s="680"/>
      <c r="I139" s="723"/>
      <c r="J139" s="679"/>
      <c r="K139" s="679"/>
      <c r="L139" s="679"/>
      <c r="M139" s="680"/>
      <c r="N139" s="680"/>
      <c r="O139" s="680"/>
      <c r="P139" s="709">
        <f t="shared" si="13"/>
        <v>575000</v>
      </c>
    </row>
    <row r="140" spans="1:16" ht="69.75" customHeight="1">
      <c r="A140" s="660" t="s">
        <v>505</v>
      </c>
      <c r="B140" s="778" t="s">
        <v>637</v>
      </c>
      <c r="C140" s="1112" t="s">
        <v>221</v>
      </c>
      <c r="D140" s="1113"/>
      <c r="E140" s="770">
        <v>35500</v>
      </c>
      <c r="F140" s="678"/>
      <c r="G140" s="678"/>
      <c r="H140" s="680"/>
      <c r="I140" s="723">
        <f>H140-M140</f>
        <v>0</v>
      </c>
      <c r="J140" s="679"/>
      <c r="K140" s="679"/>
      <c r="L140" s="679"/>
      <c r="M140" s="680"/>
      <c r="N140" s="680"/>
      <c r="O140" s="680"/>
      <c r="P140" s="709">
        <f t="shared" si="13"/>
        <v>35500</v>
      </c>
    </row>
    <row r="141" spans="1:16" ht="117.75" customHeight="1">
      <c r="A141" s="660" t="s">
        <v>506</v>
      </c>
      <c r="B141" s="725" t="s">
        <v>84</v>
      </c>
      <c r="C141" s="1128" t="s">
        <v>85</v>
      </c>
      <c r="D141" s="1107"/>
      <c r="E141" s="685">
        <v>20200</v>
      </c>
      <c r="F141" s="678"/>
      <c r="G141" s="678"/>
      <c r="H141" s="680"/>
      <c r="I141" s="723"/>
      <c r="J141" s="679"/>
      <c r="K141" s="679"/>
      <c r="L141" s="679"/>
      <c r="M141" s="680"/>
      <c r="N141" s="680"/>
      <c r="O141" s="680"/>
      <c r="P141" s="709">
        <f t="shared" si="13"/>
        <v>20200</v>
      </c>
    </row>
    <row r="142" spans="1:16" ht="114.75" customHeight="1">
      <c r="A142" s="660" t="s">
        <v>507</v>
      </c>
      <c r="B142" s="661" t="s">
        <v>117</v>
      </c>
      <c r="C142" s="1088" t="s">
        <v>508</v>
      </c>
      <c r="D142" s="1089"/>
      <c r="E142" s="678">
        <v>2624637</v>
      </c>
      <c r="F142" s="678">
        <v>1813745</v>
      </c>
      <c r="G142" s="678">
        <v>112504</v>
      </c>
      <c r="H142" s="678">
        <v>68000</v>
      </c>
      <c r="I142" s="685">
        <f aca="true" t="shared" si="22" ref="I142:I170">H142-M142</f>
        <v>65000</v>
      </c>
      <c r="J142" s="679">
        <v>22000</v>
      </c>
      <c r="K142" s="679"/>
      <c r="L142" s="679"/>
      <c r="M142" s="680">
        <v>3000</v>
      </c>
      <c r="N142" s="680"/>
      <c r="O142" s="680"/>
      <c r="P142" s="709">
        <f t="shared" si="13"/>
        <v>2692637</v>
      </c>
    </row>
    <row r="143" spans="1:16" ht="180.75" customHeight="1">
      <c r="A143" s="660" t="s">
        <v>509</v>
      </c>
      <c r="B143" s="661" t="s">
        <v>130</v>
      </c>
      <c r="C143" s="1088" t="s">
        <v>510</v>
      </c>
      <c r="D143" s="1126"/>
      <c r="E143" s="678">
        <v>151300</v>
      </c>
      <c r="F143" s="678"/>
      <c r="G143" s="678"/>
      <c r="H143" s="678"/>
      <c r="I143" s="685"/>
      <c r="J143" s="679"/>
      <c r="K143" s="679"/>
      <c r="L143" s="679"/>
      <c r="M143" s="680"/>
      <c r="N143" s="680"/>
      <c r="O143" s="680"/>
      <c r="P143" s="709">
        <f t="shared" si="13"/>
        <v>151300</v>
      </c>
    </row>
    <row r="144" spans="1:16" ht="165.75" customHeight="1">
      <c r="A144" s="660" t="s">
        <v>511</v>
      </c>
      <c r="B144" s="777" t="s">
        <v>358</v>
      </c>
      <c r="C144" s="1088" t="s">
        <v>512</v>
      </c>
      <c r="D144" s="1089"/>
      <c r="E144" s="728">
        <v>34000</v>
      </c>
      <c r="F144" s="728"/>
      <c r="G144" s="728"/>
      <c r="H144" s="679"/>
      <c r="I144" s="723">
        <f t="shared" si="22"/>
        <v>0</v>
      </c>
      <c r="J144" s="679"/>
      <c r="K144" s="679"/>
      <c r="L144" s="679"/>
      <c r="M144" s="679"/>
      <c r="N144" s="679"/>
      <c r="O144" s="679"/>
      <c r="P144" s="709">
        <f t="shared" si="13"/>
        <v>34000</v>
      </c>
    </row>
    <row r="145" spans="1:16" ht="138.75" customHeight="1">
      <c r="A145" s="660" t="s">
        <v>513</v>
      </c>
      <c r="B145" s="777" t="s">
        <v>132</v>
      </c>
      <c r="C145" s="1088" t="s">
        <v>514</v>
      </c>
      <c r="D145" s="1089"/>
      <c r="E145" s="728">
        <v>4405000</v>
      </c>
      <c r="F145" s="728"/>
      <c r="G145" s="728"/>
      <c r="H145" s="679"/>
      <c r="I145" s="723">
        <f t="shared" si="22"/>
        <v>0</v>
      </c>
      <c r="J145" s="679"/>
      <c r="K145" s="679"/>
      <c r="L145" s="679"/>
      <c r="M145" s="679"/>
      <c r="N145" s="679"/>
      <c r="O145" s="679"/>
      <c r="P145" s="709">
        <f t="shared" si="13"/>
        <v>4405000</v>
      </c>
    </row>
    <row r="146" spans="1:16" ht="120.75" customHeight="1">
      <c r="A146" s="660" t="s">
        <v>455</v>
      </c>
      <c r="B146" s="762">
        <v>170000</v>
      </c>
      <c r="C146" s="1122" t="s">
        <v>278</v>
      </c>
      <c r="D146" s="1123"/>
      <c r="E146" s="779">
        <f>E147+E148</f>
        <v>520700</v>
      </c>
      <c r="F146" s="779">
        <f>F147+F148</f>
        <v>0</v>
      </c>
      <c r="G146" s="779">
        <f>G147+G148</f>
        <v>0</v>
      </c>
      <c r="H146" s="780">
        <f>H147+H148</f>
        <v>0</v>
      </c>
      <c r="I146" s="781">
        <f t="shared" si="22"/>
        <v>0</v>
      </c>
      <c r="J146" s="780">
        <f>J147+J148</f>
        <v>0</v>
      </c>
      <c r="K146" s="780">
        <f>K147+K148</f>
        <v>0</v>
      </c>
      <c r="L146" s="780">
        <f>L147+L148</f>
        <v>0</v>
      </c>
      <c r="M146" s="780">
        <f>M147+M148</f>
        <v>0</v>
      </c>
      <c r="N146" s="780"/>
      <c r="O146" s="780"/>
      <c r="P146" s="727">
        <f t="shared" si="13"/>
        <v>520700</v>
      </c>
    </row>
    <row r="147" spans="1:16" ht="171.75" customHeight="1">
      <c r="A147" s="660" t="s">
        <v>515</v>
      </c>
      <c r="B147" s="782">
        <v>170102</v>
      </c>
      <c r="C147" s="1088" t="s">
        <v>279</v>
      </c>
      <c r="D147" s="1089"/>
      <c r="E147" s="728">
        <v>453900</v>
      </c>
      <c r="F147" s="728"/>
      <c r="G147" s="728"/>
      <c r="H147" s="679"/>
      <c r="I147" s="723">
        <f t="shared" si="22"/>
        <v>0</v>
      </c>
      <c r="J147" s="679"/>
      <c r="K147" s="679"/>
      <c r="L147" s="679"/>
      <c r="M147" s="679"/>
      <c r="N147" s="679"/>
      <c r="O147" s="679"/>
      <c r="P147" s="709">
        <f t="shared" si="13"/>
        <v>453900</v>
      </c>
    </row>
    <row r="148" spans="1:16" ht="162.75" customHeight="1">
      <c r="A148" s="660" t="s">
        <v>516</v>
      </c>
      <c r="B148" s="782">
        <v>170302</v>
      </c>
      <c r="C148" s="1088" t="s">
        <v>280</v>
      </c>
      <c r="D148" s="1089"/>
      <c r="E148" s="728">
        <v>66800</v>
      </c>
      <c r="F148" s="728"/>
      <c r="G148" s="728"/>
      <c r="H148" s="679"/>
      <c r="I148" s="723">
        <f t="shared" si="22"/>
        <v>0</v>
      </c>
      <c r="J148" s="679"/>
      <c r="K148" s="679"/>
      <c r="L148" s="679"/>
      <c r="M148" s="679"/>
      <c r="N148" s="679"/>
      <c r="O148" s="679"/>
      <c r="P148" s="709">
        <f t="shared" si="13"/>
        <v>66800</v>
      </c>
    </row>
    <row r="149" spans="1:16" ht="42.75" customHeight="1" hidden="1">
      <c r="A149" s="652"/>
      <c r="B149" s="692"/>
      <c r="C149" s="1112"/>
      <c r="D149" s="1113"/>
      <c r="E149" s="728">
        <v>47130</v>
      </c>
      <c r="F149" s="728"/>
      <c r="G149" s="728"/>
      <c r="H149" s="679"/>
      <c r="I149" s="723">
        <f t="shared" si="22"/>
        <v>0</v>
      </c>
      <c r="J149" s="679"/>
      <c r="K149" s="679"/>
      <c r="L149" s="679"/>
      <c r="M149" s="679"/>
      <c r="N149" s="679"/>
      <c r="O149" s="679"/>
      <c r="P149" s="783">
        <f t="shared" si="13"/>
        <v>47130</v>
      </c>
    </row>
    <row r="150" spans="1:16" s="786" customFormat="1" ht="117.75" customHeight="1">
      <c r="A150" s="652" t="s">
        <v>517</v>
      </c>
      <c r="B150" s="784">
        <v>24</v>
      </c>
      <c r="C150" s="1108" t="s">
        <v>305</v>
      </c>
      <c r="D150" s="1125"/>
      <c r="E150" s="708">
        <f>E151+E160</f>
        <v>3627149</v>
      </c>
      <c r="F150" s="708">
        <f>F151+F160</f>
        <v>2392200</v>
      </c>
      <c r="G150" s="708">
        <f>G151+G160</f>
        <v>348149</v>
      </c>
      <c r="H150" s="708">
        <f>H151+H159</f>
        <v>134220</v>
      </c>
      <c r="I150" s="656">
        <f t="shared" si="22"/>
        <v>90220</v>
      </c>
      <c r="J150" s="708">
        <f>J151+J160</f>
        <v>24600</v>
      </c>
      <c r="K150" s="708">
        <f>K151+K160</f>
        <v>0</v>
      </c>
      <c r="L150" s="708">
        <f>L151+L160</f>
        <v>0</v>
      </c>
      <c r="M150" s="708">
        <f>M151+M159</f>
        <v>44000</v>
      </c>
      <c r="N150" s="708">
        <f>N151+N159</f>
        <v>25000</v>
      </c>
      <c r="O150" s="708">
        <f>O151+O159</f>
        <v>25000</v>
      </c>
      <c r="P150" s="785">
        <f t="shared" si="13"/>
        <v>3761369</v>
      </c>
    </row>
    <row r="151" spans="1:16" s="710" customFormat="1" ht="72.75" customHeight="1">
      <c r="A151" s="660" t="s">
        <v>518</v>
      </c>
      <c r="B151" s="368">
        <v>110000</v>
      </c>
      <c r="C151" s="1122" t="s">
        <v>281</v>
      </c>
      <c r="D151" s="1123"/>
      <c r="E151" s="743">
        <f>E152+E153+E154+E155+E156</f>
        <v>3627149</v>
      </c>
      <c r="F151" s="743">
        <f>F152+F153+F154+F155+F156</f>
        <v>2392200</v>
      </c>
      <c r="G151" s="743">
        <f>G152+G153+G154+G155+G156</f>
        <v>348149</v>
      </c>
      <c r="H151" s="743">
        <f>H152+H153+H154+H155+H156</f>
        <v>134220</v>
      </c>
      <c r="I151" s="664">
        <f t="shared" si="22"/>
        <v>90220</v>
      </c>
      <c r="J151" s="743">
        <f aca="true" t="shared" si="23" ref="J151:O151">J152+J153+J154+J155+J156</f>
        <v>24600</v>
      </c>
      <c r="K151" s="743">
        <f t="shared" si="23"/>
        <v>0</v>
      </c>
      <c r="L151" s="743">
        <f t="shared" si="23"/>
        <v>0</v>
      </c>
      <c r="M151" s="743">
        <f t="shared" si="23"/>
        <v>44000</v>
      </c>
      <c r="N151" s="743">
        <f t="shared" si="23"/>
        <v>25000</v>
      </c>
      <c r="O151" s="743">
        <f t="shared" si="23"/>
        <v>25000</v>
      </c>
      <c r="P151" s="727">
        <f t="shared" si="13"/>
        <v>3761369</v>
      </c>
    </row>
    <row r="152" spans="1:16" ht="42.75" customHeight="1" hidden="1">
      <c r="A152" s="660"/>
      <c r="B152" s="695">
        <v>110104</v>
      </c>
      <c r="C152" s="1095" t="s">
        <v>282</v>
      </c>
      <c r="D152" s="1096"/>
      <c r="E152" s="678"/>
      <c r="F152" s="678"/>
      <c r="G152" s="678"/>
      <c r="H152" s="678"/>
      <c r="I152" s="685">
        <f t="shared" si="22"/>
        <v>0</v>
      </c>
      <c r="J152" s="1121"/>
      <c r="K152" s="1121"/>
      <c r="L152" s="728"/>
      <c r="M152" s="678"/>
      <c r="N152" s="678"/>
      <c r="O152" s="678"/>
      <c r="P152" s="709">
        <f t="shared" si="13"/>
        <v>0</v>
      </c>
    </row>
    <row r="153" spans="1:16" ht="60.75" customHeight="1">
      <c r="A153" s="660" t="s">
        <v>519</v>
      </c>
      <c r="B153" s="695">
        <v>110201</v>
      </c>
      <c r="C153" s="1095" t="s">
        <v>143</v>
      </c>
      <c r="D153" s="1096"/>
      <c r="E153" s="678">
        <v>1880382</v>
      </c>
      <c r="F153" s="678">
        <v>1296000</v>
      </c>
      <c r="G153" s="678">
        <v>90682</v>
      </c>
      <c r="H153" s="678">
        <v>20300</v>
      </c>
      <c r="I153" s="685">
        <f t="shared" si="22"/>
        <v>300</v>
      </c>
      <c r="J153" s="1124"/>
      <c r="K153" s="1124"/>
      <c r="L153" s="728"/>
      <c r="M153" s="678">
        <v>20000</v>
      </c>
      <c r="N153" s="678">
        <v>20000</v>
      </c>
      <c r="O153" s="678">
        <v>20000</v>
      </c>
      <c r="P153" s="709">
        <f t="shared" si="13"/>
        <v>1900682</v>
      </c>
    </row>
    <row r="154" spans="1:16" ht="111.75" customHeight="1">
      <c r="A154" s="660" t="s">
        <v>520</v>
      </c>
      <c r="B154" s="695">
        <v>110204</v>
      </c>
      <c r="C154" s="1095" t="s">
        <v>145</v>
      </c>
      <c r="D154" s="1096"/>
      <c r="E154" s="678">
        <v>773847</v>
      </c>
      <c r="F154" s="678">
        <v>384200</v>
      </c>
      <c r="G154" s="678">
        <v>235147</v>
      </c>
      <c r="H154" s="678">
        <v>58350</v>
      </c>
      <c r="I154" s="685">
        <f t="shared" si="22"/>
        <v>48350</v>
      </c>
      <c r="J154" s="1121">
        <v>1800</v>
      </c>
      <c r="K154" s="1121"/>
      <c r="L154" s="728"/>
      <c r="M154" s="678">
        <v>10000</v>
      </c>
      <c r="N154" s="678"/>
      <c r="O154" s="678"/>
      <c r="P154" s="709">
        <f t="shared" si="13"/>
        <v>832197</v>
      </c>
    </row>
    <row r="155" spans="1:16" ht="60.75" customHeight="1">
      <c r="A155" s="660" t="s">
        <v>521</v>
      </c>
      <c r="B155" s="695">
        <v>110205</v>
      </c>
      <c r="C155" s="1095" t="s">
        <v>147</v>
      </c>
      <c r="D155" s="1096"/>
      <c r="E155" s="678">
        <v>770220</v>
      </c>
      <c r="F155" s="678">
        <v>575000</v>
      </c>
      <c r="G155" s="678">
        <v>22320</v>
      </c>
      <c r="H155" s="678">
        <v>50570</v>
      </c>
      <c r="I155" s="685">
        <f t="shared" si="22"/>
        <v>41570</v>
      </c>
      <c r="J155" s="728">
        <v>22800</v>
      </c>
      <c r="K155" s="728"/>
      <c r="L155" s="728"/>
      <c r="M155" s="678">
        <v>9000</v>
      </c>
      <c r="N155" s="678"/>
      <c r="O155" s="678"/>
      <c r="P155" s="709">
        <f t="shared" si="13"/>
        <v>820790</v>
      </c>
    </row>
    <row r="156" spans="1:16" ht="66.75" customHeight="1">
      <c r="A156" s="660" t="s">
        <v>522</v>
      </c>
      <c r="B156" s="695">
        <v>110502</v>
      </c>
      <c r="C156" s="1095" t="s">
        <v>149</v>
      </c>
      <c r="D156" s="1096"/>
      <c r="E156" s="678">
        <v>202700</v>
      </c>
      <c r="F156" s="678">
        <v>137000</v>
      </c>
      <c r="G156" s="678"/>
      <c r="H156" s="680">
        <v>5000</v>
      </c>
      <c r="I156" s="723">
        <f t="shared" si="22"/>
        <v>0</v>
      </c>
      <c r="J156" s="1102"/>
      <c r="K156" s="1102"/>
      <c r="L156" s="679"/>
      <c r="M156" s="680">
        <v>5000</v>
      </c>
      <c r="N156" s="680">
        <v>5000</v>
      </c>
      <c r="O156" s="680">
        <v>5000</v>
      </c>
      <c r="P156" s="709">
        <f t="shared" si="13"/>
        <v>207700</v>
      </c>
    </row>
    <row r="157" spans="1:16" ht="42.75" customHeight="1" hidden="1">
      <c r="A157" s="660"/>
      <c r="B157" s="695">
        <v>200600</v>
      </c>
      <c r="C157" s="1095" t="s">
        <v>283</v>
      </c>
      <c r="D157" s="1096"/>
      <c r="E157" s="678"/>
      <c r="F157" s="678"/>
      <c r="G157" s="678"/>
      <c r="H157" s="680"/>
      <c r="I157" s="723">
        <f t="shared" si="22"/>
        <v>0</v>
      </c>
      <c r="J157" s="1102"/>
      <c r="K157" s="1102"/>
      <c r="L157" s="679"/>
      <c r="M157" s="680"/>
      <c r="N157" s="680"/>
      <c r="O157" s="680"/>
      <c r="P157" s="783">
        <f t="shared" si="13"/>
        <v>0</v>
      </c>
    </row>
    <row r="158" spans="1:16" ht="42.75" customHeight="1" hidden="1">
      <c r="A158" s="660"/>
      <c r="B158" s="695"/>
      <c r="C158" s="1095"/>
      <c r="D158" s="1096"/>
      <c r="E158" s="678"/>
      <c r="F158" s="678"/>
      <c r="G158" s="678"/>
      <c r="H158" s="680"/>
      <c r="I158" s="723">
        <f t="shared" si="22"/>
        <v>0</v>
      </c>
      <c r="J158" s="679"/>
      <c r="K158" s="679"/>
      <c r="L158" s="679"/>
      <c r="M158" s="680"/>
      <c r="N158" s="680"/>
      <c r="O158" s="680"/>
      <c r="P158" s="783">
        <f t="shared" si="13"/>
        <v>0</v>
      </c>
    </row>
    <row r="159" spans="1:16" s="740" customFormat="1" ht="66.75" customHeight="1" hidden="1">
      <c r="A159" s="660" t="s">
        <v>523</v>
      </c>
      <c r="B159" s="638">
        <v>150000</v>
      </c>
      <c r="C159" s="1119" t="s">
        <v>158</v>
      </c>
      <c r="D159" s="1120"/>
      <c r="E159" s="735"/>
      <c r="F159" s="735"/>
      <c r="G159" s="735"/>
      <c r="H159" s="735">
        <f>H160</f>
        <v>0</v>
      </c>
      <c r="I159" s="689">
        <f t="shared" si="22"/>
        <v>0</v>
      </c>
      <c r="J159" s="787"/>
      <c r="K159" s="787"/>
      <c r="L159" s="787"/>
      <c r="M159" s="735">
        <f>M160</f>
        <v>0</v>
      </c>
      <c r="N159" s="735">
        <f>N160</f>
        <v>0</v>
      </c>
      <c r="O159" s="735">
        <f>O160</f>
        <v>0</v>
      </c>
      <c r="P159" s="734">
        <f aca="true" t="shared" si="24" ref="P159:P200">E159+H159</f>
        <v>0</v>
      </c>
    </row>
    <row r="160" spans="1:16" s="674" customFormat="1" ht="108.75" customHeight="1" hidden="1">
      <c r="A160" s="660" t="s">
        <v>524</v>
      </c>
      <c r="B160" s="699">
        <v>150122</v>
      </c>
      <c r="C160" s="1106" t="s">
        <v>573</v>
      </c>
      <c r="D160" s="1114"/>
      <c r="E160" s="704"/>
      <c r="F160" s="704"/>
      <c r="G160" s="704"/>
      <c r="H160" s="704"/>
      <c r="I160" s="700">
        <f t="shared" si="22"/>
        <v>0</v>
      </c>
      <c r="J160" s="705"/>
      <c r="K160" s="705"/>
      <c r="L160" s="705"/>
      <c r="M160" s="704"/>
      <c r="N160" s="704"/>
      <c r="O160" s="704"/>
      <c r="P160" s="761">
        <f t="shared" si="24"/>
        <v>0</v>
      </c>
    </row>
    <row r="161" spans="1:16" s="674" customFormat="1" ht="42.75" customHeight="1" hidden="1">
      <c r="A161" s="660"/>
      <c r="B161" s="699"/>
      <c r="C161" s="764"/>
      <c r="D161" s="1106"/>
      <c r="E161" s="1114"/>
      <c r="F161" s="704"/>
      <c r="G161" s="704"/>
      <c r="H161" s="704"/>
      <c r="I161" s="700"/>
      <c r="J161" s="705"/>
      <c r="K161" s="705"/>
      <c r="L161" s="705"/>
      <c r="M161" s="704"/>
      <c r="N161" s="704"/>
      <c r="O161" s="704"/>
      <c r="P161" s="761"/>
    </row>
    <row r="162" spans="1:16" s="796" customFormat="1" ht="93.75" customHeight="1">
      <c r="A162" s="652" t="s">
        <v>525</v>
      </c>
      <c r="B162" s="788">
        <v>53</v>
      </c>
      <c r="C162" s="1115" t="s">
        <v>623</v>
      </c>
      <c r="D162" s="1116"/>
      <c r="E162" s="791">
        <f>E164</f>
        <v>50976</v>
      </c>
      <c r="F162" s="791"/>
      <c r="G162" s="791"/>
      <c r="H162" s="791">
        <f>H164</f>
        <v>0</v>
      </c>
      <c r="I162" s="792">
        <f t="shared" si="22"/>
        <v>0</v>
      </c>
      <c r="J162" s="793"/>
      <c r="K162" s="793"/>
      <c r="L162" s="793"/>
      <c r="M162" s="794"/>
      <c r="N162" s="794"/>
      <c r="O162" s="794"/>
      <c r="P162" s="795">
        <f>E162+H162</f>
        <v>50976</v>
      </c>
    </row>
    <row r="163" spans="1:16" s="796" customFormat="1" ht="108.75" customHeight="1">
      <c r="A163" s="652" t="s">
        <v>526</v>
      </c>
      <c r="B163" s="788">
        <v>53</v>
      </c>
      <c r="C163" s="789"/>
      <c r="D163" s="790" t="s">
        <v>527</v>
      </c>
      <c r="E163" s="791">
        <f>E162</f>
        <v>50976</v>
      </c>
      <c r="F163" s="791">
        <f aca="true" t="shared" si="25" ref="F163:O163">F162</f>
        <v>0</v>
      </c>
      <c r="G163" s="791">
        <f t="shared" si="25"/>
        <v>0</v>
      </c>
      <c r="H163" s="791">
        <f t="shared" si="25"/>
        <v>0</v>
      </c>
      <c r="I163" s="791">
        <f t="shared" si="25"/>
        <v>0</v>
      </c>
      <c r="J163" s="791">
        <f t="shared" si="25"/>
        <v>0</v>
      </c>
      <c r="K163" s="791">
        <f t="shared" si="25"/>
        <v>0</v>
      </c>
      <c r="L163" s="791">
        <f t="shared" si="25"/>
        <v>0</v>
      </c>
      <c r="M163" s="791">
        <f t="shared" si="25"/>
        <v>0</v>
      </c>
      <c r="N163" s="791">
        <f t="shared" si="25"/>
        <v>0</v>
      </c>
      <c r="O163" s="791">
        <f t="shared" si="25"/>
        <v>0</v>
      </c>
      <c r="P163" s="795">
        <f>E163+H163</f>
        <v>50976</v>
      </c>
    </row>
    <row r="164" spans="1:16" s="803" customFormat="1" ht="123.75" customHeight="1">
      <c r="A164" s="660" t="s">
        <v>528</v>
      </c>
      <c r="B164" s="638">
        <v>160000</v>
      </c>
      <c r="C164" s="1117" t="s">
        <v>293</v>
      </c>
      <c r="D164" s="1118"/>
      <c r="E164" s="797">
        <f>E165+E166</f>
        <v>50976</v>
      </c>
      <c r="F164" s="797"/>
      <c r="G164" s="797"/>
      <c r="H164" s="798">
        <f>H165</f>
        <v>0</v>
      </c>
      <c r="I164" s="799">
        <f t="shared" si="22"/>
        <v>0</v>
      </c>
      <c r="J164" s="800"/>
      <c r="K164" s="800"/>
      <c r="L164" s="800"/>
      <c r="M164" s="801"/>
      <c r="N164" s="801"/>
      <c r="O164" s="801"/>
      <c r="P164" s="802">
        <f t="shared" si="24"/>
        <v>50976</v>
      </c>
    </row>
    <row r="165" spans="1:16" s="674" customFormat="1" ht="63.75" customHeight="1">
      <c r="A165" s="660" t="s">
        <v>529</v>
      </c>
      <c r="B165" s="699">
        <v>160101</v>
      </c>
      <c r="C165" s="1106" t="s">
        <v>530</v>
      </c>
      <c r="D165" s="1107"/>
      <c r="E165" s="704"/>
      <c r="F165" s="704"/>
      <c r="G165" s="704"/>
      <c r="H165" s="804"/>
      <c r="I165" s="805">
        <f t="shared" si="22"/>
        <v>0</v>
      </c>
      <c r="J165" s="705"/>
      <c r="K165" s="705"/>
      <c r="L165" s="705"/>
      <c r="M165" s="705"/>
      <c r="N165" s="705"/>
      <c r="O165" s="705"/>
      <c r="P165" s="709">
        <f t="shared" si="24"/>
        <v>0</v>
      </c>
    </row>
    <row r="166" spans="1:16" s="674" customFormat="1" ht="114.75" customHeight="1">
      <c r="A166" s="660" t="s">
        <v>531</v>
      </c>
      <c r="B166" s="699">
        <v>160903</v>
      </c>
      <c r="C166" s="764"/>
      <c r="D166" s="718" t="s">
        <v>55</v>
      </c>
      <c r="E166" s="704">
        <v>50976</v>
      </c>
      <c r="F166" s="704"/>
      <c r="G166" s="704"/>
      <c r="H166" s="804"/>
      <c r="I166" s="805"/>
      <c r="J166" s="705"/>
      <c r="K166" s="705"/>
      <c r="L166" s="705"/>
      <c r="M166" s="705"/>
      <c r="N166" s="705"/>
      <c r="O166" s="705"/>
      <c r="P166" s="709">
        <f t="shared" si="24"/>
        <v>50976</v>
      </c>
    </row>
    <row r="167" spans="1:16" s="659" customFormat="1" ht="72.75" customHeight="1">
      <c r="A167" s="652" t="s">
        <v>532</v>
      </c>
      <c r="B167" s="784">
        <v>76</v>
      </c>
      <c r="C167" s="1108" t="s">
        <v>294</v>
      </c>
      <c r="D167" s="1109"/>
      <c r="E167" s="707">
        <f>E169</f>
        <v>5493044</v>
      </c>
      <c r="F167" s="707">
        <f>F169</f>
        <v>0</v>
      </c>
      <c r="G167" s="707">
        <f>G169</f>
        <v>0</v>
      </c>
      <c r="H167" s="707">
        <f>H169</f>
        <v>517100</v>
      </c>
      <c r="I167" s="656">
        <f t="shared" si="22"/>
        <v>165500</v>
      </c>
      <c r="J167" s="707">
        <f>J169</f>
        <v>0</v>
      </c>
      <c r="K167" s="707">
        <f>K169</f>
        <v>0</v>
      </c>
      <c r="L167" s="707">
        <f>L169</f>
        <v>0</v>
      </c>
      <c r="M167" s="707">
        <f>M169</f>
        <v>351600</v>
      </c>
      <c r="N167" s="806"/>
      <c r="O167" s="806"/>
      <c r="P167" s="785">
        <f t="shared" si="24"/>
        <v>6010144</v>
      </c>
    </row>
    <row r="168" spans="1:16" s="659" customFormat="1" ht="57.75" customHeight="1">
      <c r="A168" s="652" t="s">
        <v>533</v>
      </c>
      <c r="B168" s="807">
        <v>76</v>
      </c>
      <c r="C168" s="654"/>
      <c r="D168" s="655" t="s">
        <v>294</v>
      </c>
      <c r="E168" s="707">
        <f>E167</f>
        <v>5493044</v>
      </c>
      <c r="F168" s="707">
        <f aca="true" t="shared" si="26" ref="F168:O168">F167</f>
        <v>0</v>
      </c>
      <c r="G168" s="707">
        <f t="shared" si="26"/>
        <v>0</v>
      </c>
      <c r="H168" s="707">
        <f t="shared" si="26"/>
        <v>517100</v>
      </c>
      <c r="I168" s="707">
        <f t="shared" si="26"/>
        <v>165500</v>
      </c>
      <c r="J168" s="707">
        <f t="shared" si="26"/>
        <v>0</v>
      </c>
      <c r="K168" s="707">
        <f t="shared" si="26"/>
        <v>0</v>
      </c>
      <c r="L168" s="707">
        <f t="shared" si="26"/>
        <v>0</v>
      </c>
      <c r="M168" s="707">
        <f t="shared" si="26"/>
        <v>351600</v>
      </c>
      <c r="N168" s="707">
        <f t="shared" si="26"/>
        <v>0</v>
      </c>
      <c r="O168" s="707">
        <f t="shared" si="26"/>
        <v>0</v>
      </c>
      <c r="P168" s="785">
        <f t="shared" si="24"/>
        <v>6010144</v>
      </c>
    </row>
    <row r="169" spans="1:16" s="710" customFormat="1" ht="42.75" customHeight="1" hidden="1">
      <c r="A169" s="660"/>
      <c r="B169" s="639">
        <v>250000</v>
      </c>
      <c r="C169" s="1110" t="s">
        <v>222</v>
      </c>
      <c r="D169" s="1111"/>
      <c r="E169" s="681">
        <f>E173+E177+E181+E187+E188+E178+E197+E195+E196+E172+E198+E180+E199</f>
        <v>5493044</v>
      </c>
      <c r="F169" s="681">
        <f>F173+F177+F181+F187+F188+F178+F197+F195+F196+F172</f>
        <v>0</v>
      </c>
      <c r="G169" s="681">
        <f>G173+G177+G181+G187+G188+G178+G197+G195+G196+G172</f>
        <v>0</v>
      </c>
      <c r="H169" s="681">
        <f>H173+H177+H181+H187+H188+H178+H197+H195+H196+H172</f>
        <v>517100</v>
      </c>
      <c r="I169" s="664">
        <f t="shared" si="22"/>
        <v>165500</v>
      </c>
      <c r="J169" s="681">
        <f>J173+J177+J181+J187+J188+J178+J197+J195+J196</f>
        <v>0</v>
      </c>
      <c r="K169" s="681">
        <f>K170+K173+K175+K177+K181+K185+K186+K187+K188+K189</f>
        <v>0</v>
      </c>
      <c r="L169" s="681">
        <f>L173+L177+L181+L187+L188+L178+L197+L195+L196</f>
        <v>0</v>
      </c>
      <c r="M169" s="681">
        <f>M173+M177+M181+M187+M188+M178+M197+M195+M196</f>
        <v>351600</v>
      </c>
      <c r="N169" s="681">
        <f>N173+N177+N181+N187+N188+N178+N197+N195+N196</f>
        <v>0</v>
      </c>
      <c r="O169" s="681">
        <f>O173+O177+O181+O187+O188+O178+O197+O195+O196</f>
        <v>0</v>
      </c>
      <c r="P169" s="727">
        <f>E169+H169</f>
        <v>6010144</v>
      </c>
    </row>
    <row r="170" spans="1:16" ht="42.75" customHeight="1" hidden="1">
      <c r="A170" s="660"/>
      <c r="B170" s="695">
        <v>250306</v>
      </c>
      <c r="C170" s="1112" t="s">
        <v>180</v>
      </c>
      <c r="D170" s="1113"/>
      <c r="E170" s="712"/>
      <c r="F170" s="678"/>
      <c r="G170" s="678"/>
      <c r="H170" s="680"/>
      <c r="I170" s="723">
        <f t="shared" si="22"/>
        <v>0</v>
      </c>
      <c r="J170" s="1102"/>
      <c r="K170" s="1102"/>
      <c r="L170" s="679"/>
      <c r="M170" s="680"/>
      <c r="N170" s="680"/>
      <c r="O170" s="680"/>
      <c r="P170" s="709">
        <f t="shared" si="24"/>
        <v>0</v>
      </c>
    </row>
    <row r="171" spans="1:16" ht="42.75" customHeight="1" hidden="1">
      <c r="A171" s="660"/>
      <c r="B171" s="695"/>
      <c r="C171" s="683"/>
      <c r="D171" s="684"/>
      <c r="E171" s="678"/>
      <c r="F171" s="678"/>
      <c r="G171" s="678"/>
      <c r="H171" s="680"/>
      <c r="I171" s="723"/>
      <c r="J171" s="679"/>
      <c r="K171" s="679"/>
      <c r="L171" s="679"/>
      <c r="M171" s="680"/>
      <c r="N171" s="680"/>
      <c r="O171" s="680"/>
      <c r="P171" s="709">
        <f t="shared" si="24"/>
        <v>0</v>
      </c>
    </row>
    <row r="172" spans="1:16" ht="69.75" customHeight="1">
      <c r="A172" s="660" t="s">
        <v>534</v>
      </c>
      <c r="B172" s="695">
        <v>250102</v>
      </c>
      <c r="C172" s="683"/>
      <c r="D172" s="684" t="s">
        <v>178</v>
      </c>
      <c r="E172" s="678">
        <v>50000</v>
      </c>
      <c r="F172" s="678"/>
      <c r="G172" s="678"/>
      <c r="H172" s="680"/>
      <c r="I172" s="723"/>
      <c r="J172" s="679"/>
      <c r="K172" s="679"/>
      <c r="L172" s="679"/>
      <c r="M172" s="680"/>
      <c r="N172" s="680"/>
      <c r="O172" s="680"/>
      <c r="P172" s="709">
        <f t="shared" si="24"/>
        <v>50000</v>
      </c>
    </row>
    <row r="173" spans="1:16" ht="174.75" customHeight="1" hidden="1">
      <c r="A173" s="660"/>
      <c r="B173" s="695"/>
      <c r="C173" s="1103"/>
      <c r="D173" s="1104"/>
      <c r="E173" s="712"/>
      <c r="F173" s="712"/>
      <c r="G173" s="712"/>
      <c r="H173" s="714"/>
      <c r="I173" s="741">
        <f>H173-M173</f>
        <v>0</v>
      </c>
      <c r="J173" s="1105"/>
      <c r="K173" s="1105"/>
      <c r="L173" s="716"/>
      <c r="M173" s="714"/>
      <c r="N173" s="714"/>
      <c r="O173" s="714"/>
      <c r="P173" s="709">
        <f t="shared" si="24"/>
        <v>0</v>
      </c>
    </row>
    <row r="174" spans="1:16" ht="42.75" customHeight="1" hidden="1">
      <c r="A174" s="660"/>
      <c r="B174" s="695"/>
      <c r="C174" s="676"/>
      <c r="D174" s="677"/>
      <c r="E174" s="712"/>
      <c r="F174" s="712"/>
      <c r="G174" s="712"/>
      <c r="H174" s="714"/>
      <c r="I174" s="774"/>
      <c r="J174" s="716"/>
      <c r="K174" s="716"/>
      <c r="L174" s="716"/>
      <c r="M174" s="714"/>
      <c r="N174" s="714"/>
      <c r="O174" s="714"/>
      <c r="P174" s="709">
        <f t="shared" si="24"/>
        <v>0</v>
      </c>
    </row>
    <row r="175" spans="1:16" ht="42.75" customHeight="1" hidden="1">
      <c r="A175" s="660"/>
      <c r="B175" s="686">
        <v>250313</v>
      </c>
      <c r="C175" s="1095" t="s">
        <v>296</v>
      </c>
      <c r="D175" s="1096"/>
      <c r="E175" s="808"/>
      <c r="F175" s="678"/>
      <c r="G175" s="678"/>
      <c r="H175" s="680"/>
      <c r="I175" s="723">
        <f>H175-M175</f>
        <v>0</v>
      </c>
      <c r="J175" s="679"/>
      <c r="K175" s="679"/>
      <c r="L175" s="679"/>
      <c r="M175" s="680"/>
      <c r="N175" s="680"/>
      <c r="O175" s="680"/>
      <c r="P175" s="709">
        <f t="shared" si="24"/>
        <v>0</v>
      </c>
    </row>
    <row r="176" spans="1:16" ht="42.75" customHeight="1" hidden="1">
      <c r="A176" s="660"/>
      <c r="B176" s="686"/>
      <c r="C176" s="676"/>
      <c r="D176" s="677"/>
      <c r="E176" s="685"/>
      <c r="F176" s="678"/>
      <c r="G176" s="678"/>
      <c r="H176" s="680"/>
      <c r="I176" s="723"/>
      <c r="J176" s="679"/>
      <c r="K176" s="679"/>
      <c r="L176" s="679"/>
      <c r="M176" s="680"/>
      <c r="N176" s="680"/>
      <c r="O176" s="680"/>
      <c r="P176" s="709"/>
    </row>
    <row r="177" spans="1:16" ht="42.75" customHeight="1" hidden="1">
      <c r="A177" s="660"/>
      <c r="B177" s="686">
        <v>250312</v>
      </c>
      <c r="C177" s="1095" t="s">
        <v>297</v>
      </c>
      <c r="D177" s="1096"/>
      <c r="E177" s="685"/>
      <c r="F177" s="678"/>
      <c r="G177" s="678"/>
      <c r="H177" s="680"/>
      <c r="I177" s="685">
        <f>H177-M177</f>
        <v>0</v>
      </c>
      <c r="J177" s="679"/>
      <c r="K177" s="679"/>
      <c r="L177" s="679"/>
      <c r="M177" s="680"/>
      <c r="N177" s="680"/>
      <c r="O177" s="680"/>
      <c r="P177" s="709">
        <f t="shared" si="24"/>
        <v>0</v>
      </c>
    </row>
    <row r="178" spans="1:16" ht="42.75" customHeight="1" hidden="1">
      <c r="A178" s="660"/>
      <c r="B178" s="686">
        <v>250313</v>
      </c>
      <c r="C178" s="1097" t="s">
        <v>341</v>
      </c>
      <c r="D178" s="1098"/>
      <c r="E178" s="685"/>
      <c r="F178" s="678"/>
      <c r="G178" s="678"/>
      <c r="H178" s="680"/>
      <c r="I178" s="685"/>
      <c r="J178" s="679"/>
      <c r="K178" s="679"/>
      <c r="L178" s="679"/>
      <c r="M178" s="680"/>
      <c r="N178" s="680"/>
      <c r="O178" s="680"/>
      <c r="P178" s="709">
        <f t="shared" si="24"/>
        <v>0</v>
      </c>
    </row>
    <row r="179" spans="1:16" ht="3" customHeight="1">
      <c r="A179" s="660"/>
      <c r="B179" s="686"/>
      <c r="C179" s="755"/>
      <c r="D179" s="694"/>
      <c r="E179" s="685"/>
      <c r="F179" s="678"/>
      <c r="G179" s="678"/>
      <c r="H179" s="680"/>
      <c r="I179" s="685"/>
      <c r="J179" s="679"/>
      <c r="K179" s="679"/>
      <c r="L179" s="679"/>
      <c r="M179" s="680"/>
      <c r="N179" s="680"/>
      <c r="O179" s="680"/>
      <c r="P179" s="709"/>
    </row>
    <row r="180" spans="1:16" ht="213.75" customHeight="1">
      <c r="A180" s="660" t="s">
        <v>172</v>
      </c>
      <c r="B180" s="686">
        <v>250311</v>
      </c>
      <c r="C180" s="755"/>
      <c r="D180" s="841" t="s">
        <v>173</v>
      </c>
      <c r="E180" s="685">
        <v>3415332</v>
      </c>
      <c r="F180" s="678"/>
      <c r="G180" s="678"/>
      <c r="H180" s="680"/>
      <c r="I180" s="685"/>
      <c r="J180" s="679"/>
      <c r="K180" s="679"/>
      <c r="L180" s="679"/>
      <c r="M180" s="680"/>
      <c r="N180" s="680"/>
      <c r="O180" s="680"/>
      <c r="P180" s="709">
        <f t="shared" si="24"/>
        <v>3415332</v>
      </c>
    </row>
    <row r="181" spans="1:16" s="674" customFormat="1" ht="75.75" customHeight="1">
      <c r="A181" s="660" t="s">
        <v>535</v>
      </c>
      <c r="B181" s="699">
        <v>250315</v>
      </c>
      <c r="C181" s="1099" t="s">
        <v>298</v>
      </c>
      <c r="D181" s="1100"/>
      <c r="E181" s="704">
        <v>470800</v>
      </c>
      <c r="F181" s="704"/>
      <c r="G181" s="704"/>
      <c r="H181" s="705"/>
      <c r="I181" s="700">
        <f aca="true" t="shared" si="27" ref="I181:I195">H181-M181</f>
        <v>0</v>
      </c>
      <c r="J181" s="1101"/>
      <c r="K181" s="1101"/>
      <c r="L181" s="783"/>
      <c r="M181" s="705"/>
      <c r="N181" s="705"/>
      <c r="O181" s="705"/>
      <c r="P181" s="709">
        <f t="shared" si="24"/>
        <v>470800</v>
      </c>
    </row>
    <row r="182" spans="1:16" ht="42.75" customHeight="1" hidden="1">
      <c r="A182" s="660"/>
      <c r="B182" s="692"/>
      <c r="C182" s="1094"/>
      <c r="D182" s="1094"/>
      <c r="E182" s="685"/>
      <c r="F182" s="678"/>
      <c r="G182" s="678"/>
      <c r="H182" s="680"/>
      <c r="I182" s="723">
        <f t="shared" si="27"/>
        <v>0</v>
      </c>
      <c r="J182" s="679"/>
      <c r="K182" s="679"/>
      <c r="L182" s="679"/>
      <c r="M182" s="680"/>
      <c r="N182" s="680"/>
      <c r="O182" s="680"/>
      <c r="P182" s="709">
        <f t="shared" si="24"/>
        <v>0</v>
      </c>
    </row>
    <row r="183" spans="1:16" ht="42.75" customHeight="1" hidden="1">
      <c r="A183" s="660"/>
      <c r="B183" s="692"/>
      <c r="C183" s="1094"/>
      <c r="D183" s="1094"/>
      <c r="E183" s="809"/>
      <c r="F183" s="678"/>
      <c r="G183" s="678"/>
      <c r="H183" s="680"/>
      <c r="I183" s="723">
        <f t="shared" si="27"/>
        <v>0</v>
      </c>
      <c r="J183" s="679"/>
      <c r="K183" s="679"/>
      <c r="L183" s="679"/>
      <c r="M183" s="680"/>
      <c r="N183" s="680"/>
      <c r="O183" s="680"/>
      <c r="P183" s="709">
        <f t="shared" si="24"/>
        <v>0</v>
      </c>
    </row>
    <row r="184" spans="1:16" ht="42.75" customHeight="1" hidden="1">
      <c r="A184" s="660"/>
      <c r="B184" s="692">
        <v>250319</v>
      </c>
      <c r="C184" s="1094" t="s">
        <v>185</v>
      </c>
      <c r="D184" s="1094"/>
      <c r="E184" s="685"/>
      <c r="F184" s="678"/>
      <c r="G184" s="678"/>
      <c r="H184" s="680"/>
      <c r="I184" s="723">
        <f t="shared" si="27"/>
        <v>0</v>
      </c>
      <c r="J184" s="679"/>
      <c r="K184" s="679"/>
      <c r="L184" s="679"/>
      <c r="M184" s="680"/>
      <c r="N184" s="680"/>
      <c r="O184" s="680"/>
      <c r="P184" s="709">
        <f t="shared" si="24"/>
        <v>0</v>
      </c>
    </row>
    <row r="185" spans="1:16" ht="42.75" customHeight="1" hidden="1">
      <c r="A185" s="660"/>
      <c r="B185" s="782">
        <v>250327</v>
      </c>
      <c r="C185" s="1088" t="s">
        <v>186</v>
      </c>
      <c r="D185" s="1089"/>
      <c r="E185" s="741"/>
      <c r="F185" s="678"/>
      <c r="G185" s="678"/>
      <c r="H185" s="680"/>
      <c r="I185" s="723">
        <f t="shared" si="27"/>
        <v>0</v>
      </c>
      <c r="J185" s="679"/>
      <c r="K185" s="679"/>
      <c r="L185" s="679"/>
      <c r="M185" s="680"/>
      <c r="N185" s="680"/>
      <c r="O185" s="680"/>
      <c r="P185" s="709">
        <f t="shared" si="24"/>
        <v>0</v>
      </c>
    </row>
    <row r="186" spans="1:16" ht="42.75" customHeight="1" hidden="1">
      <c r="A186" s="660"/>
      <c r="B186" s="782">
        <v>250339</v>
      </c>
      <c r="C186" s="1088" t="s">
        <v>192</v>
      </c>
      <c r="D186" s="1089"/>
      <c r="E186" s="809"/>
      <c r="F186" s="678"/>
      <c r="G186" s="678"/>
      <c r="H186" s="680"/>
      <c r="I186" s="723">
        <f t="shared" si="27"/>
        <v>0</v>
      </c>
      <c r="J186" s="679"/>
      <c r="K186" s="679"/>
      <c r="L186" s="679"/>
      <c r="M186" s="680"/>
      <c r="N186" s="680"/>
      <c r="O186" s="680"/>
      <c r="P186" s="709">
        <f t="shared" si="24"/>
        <v>0</v>
      </c>
    </row>
    <row r="187" spans="1:16" ht="42.75" customHeight="1" hidden="1">
      <c r="A187" s="660"/>
      <c r="B187" s="810">
        <v>250342</v>
      </c>
      <c r="C187" s="1080" t="s">
        <v>299</v>
      </c>
      <c r="D187" s="1081"/>
      <c r="E187" s="741"/>
      <c r="F187" s="678"/>
      <c r="G187" s="678"/>
      <c r="H187" s="680"/>
      <c r="I187" s="685">
        <f t="shared" si="27"/>
        <v>0</v>
      </c>
      <c r="J187" s="679"/>
      <c r="K187" s="679"/>
      <c r="L187" s="679"/>
      <c r="M187" s="680"/>
      <c r="N187" s="680"/>
      <c r="O187" s="680"/>
      <c r="P187" s="709">
        <f t="shared" si="24"/>
        <v>0</v>
      </c>
    </row>
    <row r="188" spans="1:16" ht="162.75" customHeight="1">
      <c r="A188" s="660" t="s">
        <v>536</v>
      </c>
      <c r="B188" s="782">
        <v>250352</v>
      </c>
      <c r="C188" s="1080" t="s">
        <v>198</v>
      </c>
      <c r="D188" s="1081"/>
      <c r="E188" s="741">
        <v>83200</v>
      </c>
      <c r="F188" s="712"/>
      <c r="G188" s="712"/>
      <c r="H188" s="714"/>
      <c r="I188" s="741">
        <f t="shared" si="27"/>
        <v>0</v>
      </c>
      <c r="J188" s="716"/>
      <c r="K188" s="716"/>
      <c r="L188" s="716"/>
      <c r="M188" s="714"/>
      <c r="N188" s="714"/>
      <c r="O188" s="714"/>
      <c r="P188" s="709">
        <f t="shared" si="24"/>
        <v>83200</v>
      </c>
    </row>
    <row r="189" spans="1:16" s="673" customFormat="1" ht="42.75" customHeight="1" hidden="1">
      <c r="A189" s="660"/>
      <c r="B189" s="695">
        <v>250380</v>
      </c>
      <c r="C189" s="1092" t="s">
        <v>300</v>
      </c>
      <c r="D189" s="1093"/>
      <c r="E189" s="669"/>
      <c r="F189" s="668"/>
      <c r="G189" s="668"/>
      <c r="H189" s="671"/>
      <c r="I189" s="741">
        <f t="shared" si="27"/>
        <v>0</v>
      </c>
      <c r="J189" s="670"/>
      <c r="K189" s="670"/>
      <c r="L189" s="670"/>
      <c r="M189" s="671"/>
      <c r="N189" s="671"/>
      <c r="O189" s="671"/>
      <c r="P189" s="709">
        <f t="shared" si="24"/>
        <v>0</v>
      </c>
    </row>
    <row r="190" spans="1:16" s="814" customFormat="1" ht="42.75" customHeight="1" hidden="1">
      <c r="A190" s="660"/>
      <c r="B190" s="687">
        <v>250388</v>
      </c>
      <c r="C190" s="1084" t="s">
        <v>301</v>
      </c>
      <c r="D190" s="1085"/>
      <c r="E190" s="811"/>
      <c r="F190" s="812">
        <f>F191</f>
        <v>0</v>
      </c>
      <c r="G190" s="812">
        <f>G191</f>
        <v>0</v>
      </c>
      <c r="H190" s="813"/>
      <c r="I190" s="741">
        <f t="shared" si="27"/>
        <v>0</v>
      </c>
      <c r="J190" s="813">
        <f aca="true" t="shared" si="28" ref="J190:M191">J191</f>
        <v>0</v>
      </c>
      <c r="K190" s="813">
        <f t="shared" si="28"/>
        <v>0</v>
      </c>
      <c r="L190" s="813">
        <f t="shared" si="28"/>
        <v>0</v>
      </c>
      <c r="M190" s="813">
        <f t="shared" si="28"/>
        <v>0</v>
      </c>
      <c r="N190" s="813"/>
      <c r="O190" s="813"/>
      <c r="P190" s="709">
        <f t="shared" si="24"/>
        <v>0</v>
      </c>
    </row>
    <row r="191" spans="1:16" ht="42.75" customHeight="1" hidden="1">
      <c r="A191" s="660"/>
      <c r="B191" s="697">
        <v>210000</v>
      </c>
      <c r="C191" s="1086" t="s">
        <v>166</v>
      </c>
      <c r="D191" s="1087"/>
      <c r="E191" s="815"/>
      <c r="F191" s="815">
        <f>F192</f>
        <v>0</v>
      </c>
      <c r="G191" s="815">
        <f>G192</f>
        <v>0</v>
      </c>
      <c r="H191" s="816"/>
      <c r="I191" s="741">
        <f t="shared" si="27"/>
        <v>0</v>
      </c>
      <c r="J191" s="816">
        <f t="shared" si="28"/>
        <v>0</v>
      </c>
      <c r="K191" s="816">
        <f t="shared" si="28"/>
        <v>0</v>
      </c>
      <c r="L191" s="816">
        <f t="shared" si="28"/>
        <v>0</v>
      </c>
      <c r="M191" s="816">
        <f t="shared" si="28"/>
        <v>0</v>
      </c>
      <c r="N191" s="816"/>
      <c r="O191" s="816"/>
      <c r="P191" s="780">
        <f t="shared" si="24"/>
        <v>0</v>
      </c>
    </row>
    <row r="192" spans="1:16" ht="42.75" customHeight="1" hidden="1">
      <c r="A192" s="660"/>
      <c r="B192" s="695">
        <v>210105</v>
      </c>
      <c r="C192" s="1088" t="s">
        <v>618</v>
      </c>
      <c r="D192" s="1089"/>
      <c r="E192" s="685"/>
      <c r="F192" s="678"/>
      <c r="G192" s="678"/>
      <c r="H192" s="680"/>
      <c r="I192" s="741">
        <f t="shared" si="27"/>
        <v>0</v>
      </c>
      <c r="J192" s="679"/>
      <c r="K192" s="679"/>
      <c r="L192" s="679"/>
      <c r="M192" s="680"/>
      <c r="N192" s="680"/>
      <c r="O192" s="680"/>
      <c r="P192" s="679">
        <f t="shared" si="24"/>
        <v>0</v>
      </c>
    </row>
    <row r="193" spans="1:16" s="710" customFormat="1" ht="42.75" customHeight="1" hidden="1">
      <c r="A193" s="660"/>
      <c r="B193" s="639">
        <v>210000</v>
      </c>
      <c r="C193" s="1090" t="s">
        <v>166</v>
      </c>
      <c r="D193" s="1091"/>
      <c r="E193" s="817"/>
      <c r="F193" s="681"/>
      <c r="G193" s="681"/>
      <c r="H193" s="726"/>
      <c r="I193" s="741">
        <f t="shared" si="27"/>
        <v>0</v>
      </c>
      <c r="J193" s="763"/>
      <c r="K193" s="763"/>
      <c r="L193" s="763"/>
      <c r="M193" s="726"/>
      <c r="N193" s="726"/>
      <c r="O193" s="726"/>
      <c r="P193" s="818">
        <f t="shared" si="24"/>
        <v>0</v>
      </c>
    </row>
    <row r="194" spans="1:16" ht="42.75" customHeight="1" hidden="1">
      <c r="A194" s="660"/>
      <c r="B194" s="819">
        <v>210105</v>
      </c>
      <c r="C194" s="1078" t="s">
        <v>618</v>
      </c>
      <c r="D194" s="1079"/>
      <c r="E194" s="678"/>
      <c r="F194" s="678"/>
      <c r="G194" s="678"/>
      <c r="H194" s="680"/>
      <c r="I194" s="741">
        <f t="shared" si="27"/>
        <v>0</v>
      </c>
      <c r="J194" s="679"/>
      <c r="K194" s="679"/>
      <c r="L194" s="679"/>
      <c r="M194" s="680"/>
      <c r="N194" s="680"/>
      <c r="O194" s="680"/>
      <c r="P194" s="679">
        <f t="shared" si="24"/>
        <v>0</v>
      </c>
    </row>
    <row r="195" spans="1:16" ht="219.75" customHeight="1">
      <c r="A195" s="660" t="s">
        <v>537</v>
      </c>
      <c r="B195" s="819">
        <v>250354</v>
      </c>
      <c r="C195" s="1073" t="s">
        <v>538</v>
      </c>
      <c r="D195" s="1074"/>
      <c r="E195" s="678"/>
      <c r="F195" s="678"/>
      <c r="G195" s="678"/>
      <c r="H195" s="820">
        <v>517100</v>
      </c>
      <c r="I195" s="669">
        <f t="shared" si="27"/>
        <v>165500</v>
      </c>
      <c r="J195" s="671"/>
      <c r="K195" s="671"/>
      <c r="L195" s="671"/>
      <c r="M195" s="668">
        <v>351600</v>
      </c>
      <c r="N195" s="671"/>
      <c r="O195" s="671"/>
      <c r="P195" s="709">
        <f t="shared" si="24"/>
        <v>517100</v>
      </c>
    </row>
    <row r="196" spans="1:16" ht="42.75" customHeight="1" hidden="1">
      <c r="A196" s="652"/>
      <c r="B196" s="819">
        <v>250366</v>
      </c>
      <c r="C196" s="1080" t="s">
        <v>254</v>
      </c>
      <c r="D196" s="1081"/>
      <c r="E196" s="678"/>
      <c r="F196" s="678"/>
      <c r="G196" s="678"/>
      <c r="H196" s="680"/>
      <c r="I196" s="685"/>
      <c r="J196" s="680"/>
      <c r="K196" s="680"/>
      <c r="L196" s="680"/>
      <c r="M196" s="680"/>
      <c r="N196" s="680"/>
      <c r="O196" s="680"/>
      <c r="P196" s="709">
        <f t="shared" si="24"/>
        <v>0</v>
      </c>
    </row>
    <row r="197" spans="1:16" ht="42.75" customHeight="1" hidden="1">
      <c r="A197" s="652"/>
      <c r="B197" s="819">
        <v>250380</v>
      </c>
      <c r="C197" s="1082" t="s">
        <v>300</v>
      </c>
      <c r="D197" s="1083"/>
      <c r="E197" s="678"/>
      <c r="F197" s="821"/>
      <c r="G197" s="678"/>
      <c r="H197" s="712"/>
      <c r="I197" s="741">
        <f>H197-M197</f>
        <v>0</v>
      </c>
      <c r="J197" s="680"/>
      <c r="K197" s="680"/>
      <c r="L197" s="680"/>
      <c r="M197" s="680"/>
      <c r="N197" s="680"/>
      <c r="O197" s="680"/>
      <c r="P197" s="709">
        <f t="shared" si="24"/>
        <v>0</v>
      </c>
    </row>
    <row r="198" spans="1:16" ht="180.75" customHeight="1">
      <c r="A198" s="660" t="s">
        <v>575</v>
      </c>
      <c r="B198" s="699">
        <v>250366</v>
      </c>
      <c r="C198" s="1073" t="s">
        <v>254</v>
      </c>
      <c r="D198" s="1074"/>
      <c r="E198" s="704">
        <v>1473712</v>
      </c>
      <c r="F198" s="728"/>
      <c r="G198" s="678"/>
      <c r="H198" s="712"/>
      <c r="I198" s="741"/>
      <c r="J198" s="680"/>
      <c r="K198" s="680"/>
      <c r="L198" s="680"/>
      <c r="M198" s="680"/>
      <c r="N198" s="680"/>
      <c r="O198" s="680"/>
      <c r="P198" s="709">
        <f t="shared" si="24"/>
        <v>1473712</v>
      </c>
    </row>
    <row r="199" spans="1:16" ht="222.75" customHeight="1" hidden="1">
      <c r="A199" s="660"/>
      <c r="B199" s="650"/>
      <c r="C199" s="822"/>
      <c r="D199" s="823"/>
      <c r="E199" s="704"/>
      <c r="F199" s="678"/>
      <c r="G199" s="678"/>
      <c r="H199" s="712"/>
      <c r="I199" s="741"/>
      <c r="J199" s="680"/>
      <c r="K199" s="680"/>
      <c r="L199" s="680"/>
      <c r="M199" s="680"/>
      <c r="N199" s="680"/>
      <c r="O199" s="680"/>
      <c r="P199" s="709">
        <f t="shared" si="24"/>
        <v>0</v>
      </c>
    </row>
    <row r="200" spans="1:16" s="828" customFormat="1" ht="60.75" customHeight="1">
      <c r="A200" s="824"/>
      <c r="B200" s="1075" t="s">
        <v>302</v>
      </c>
      <c r="C200" s="1076"/>
      <c r="D200" s="1077"/>
      <c r="E200" s="825">
        <f>E15+E32+E87+E108+E150+E167+E162</f>
        <v>94216373</v>
      </c>
      <c r="F200" s="825">
        <f>F15+F32+F87+F108+F150+F167+F190</f>
        <v>32681992</v>
      </c>
      <c r="G200" s="825">
        <f>G15+G32+G87+G108+G150+G167+G190</f>
        <v>5386263</v>
      </c>
      <c r="H200" s="825">
        <f>H15+H32+H87+H108+H150+H162+H167</f>
        <v>3506058</v>
      </c>
      <c r="I200" s="826">
        <f>H200-M200</f>
        <v>1317770</v>
      </c>
      <c r="J200" s="825">
        <f aca="true" t="shared" si="29" ref="J200:O200">J15+J32+J87+J108+J150+J167+J190</f>
        <v>72600</v>
      </c>
      <c r="K200" s="825">
        <f t="shared" si="29"/>
        <v>0</v>
      </c>
      <c r="L200" s="825">
        <f t="shared" si="29"/>
        <v>0</v>
      </c>
      <c r="M200" s="825">
        <f t="shared" si="29"/>
        <v>2188288</v>
      </c>
      <c r="N200" s="825">
        <f t="shared" si="29"/>
        <v>1682688</v>
      </c>
      <c r="O200" s="825">
        <f t="shared" si="29"/>
        <v>1682688</v>
      </c>
      <c r="P200" s="827">
        <f t="shared" si="24"/>
        <v>97722431</v>
      </c>
    </row>
    <row r="201" spans="2:16" ht="42.75" customHeight="1">
      <c r="B201" s="829"/>
      <c r="C201" s="829"/>
      <c r="D201" s="829"/>
      <c r="E201" s="829"/>
      <c r="F201" s="829"/>
      <c r="G201" s="829"/>
      <c r="H201" s="829"/>
      <c r="I201" s="829"/>
      <c r="J201" s="829"/>
      <c r="K201" s="829"/>
      <c r="L201" s="829"/>
      <c r="M201" s="829"/>
      <c r="N201" s="829"/>
      <c r="O201" s="829"/>
      <c r="P201" s="830"/>
    </row>
    <row r="202" spans="2:16" ht="60.75" customHeight="1">
      <c r="B202" s="641"/>
      <c r="C202" s="641"/>
      <c r="E202" s="831">
        <f>'Дод.3'!D183</f>
        <v>94216373</v>
      </c>
      <c r="F202" s="831">
        <f>'Дод.3'!E183</f>
        <v>32681992</v>
      </c>
      <c r="G202" s="831">
        <f>'Дод.3'!F183</f>
        <v>5386263</v>
      </c>
      <c r="H202" s="831">
        <f>'Дод.3'!G183</f>
        <v>3506058</v>
      </c>
      <c r="I202" s="831">
        <f>'Дод.3'!H183</f>
        <v>1317770</v>
      </c>
      <c r="J202" s="831">
        <f>'Дод.3'!I183</f>
        <v>72600</v>
      </c>
      <c r="K202" s="831">
        <f>'Дод.3'!J183</f>
        <v>0</v>
      </c>
      <c r="L202" s="831">
        <f>'Дод.3'!K183</f>
        <v>0</v>
      </c>
      <c r="M202" s="831">
        <f>'Дод.3'!L183</f>
        <v>2188288</v>
      </c>
      <c r="N202" s="831">
        <f>'Дод.3'!M183</f>
        <v>1682688</v>
      </c>
      <c r="O202" s="831">
        <f>'Дод.3'!N183</f>
        <v>1682688</v>
      </c>
      <c r="P202" s="831">
        <f>'Дод.3'!O183</f>
        <v>97722431</v>
      </c>
    </row>
    <row r="203" spans="2:18" ht="60.75" customHeight="1">
      <c r="B203" s="641" t="s">
        <v>303</v>
      </c>
      <c r="E203" s="832">
        <f>E200-E202</f>
        <v>0</v>
      </c>
      <c r="F203" s="832">
        <f aca="true" t="shared" si="30" ref="F203:P203">F200-F202</f>
        <v>0</v>
      </c>
      <c r="G203" s="832">
        <f t="shared" si="30"/>
        <v>0</v>
      </c>
      <c r="H203" s="832">
        <f t="shared" si="30"/>
        <v>0</v>
      </c>
      <c r="I203" s="832">
        <f t="shared" si="30"/>
        <v>0</v>
      </c>
      <c r="J203" s="832">
        <f t="shared" si="30"/>
        <v>0</v>
      </c>
      <c r="K203" s="832">
        <f t="shared" si="30"/>
        <v>0</v>
      </c>
      <c r="L203" s="832">
        <f t="shared" si="30"/>
        <v>0</v>
      </c>
      <c r="M203" s="832">
        <f t="shared" si="30"/>
        <v>0</v>
      </c>
      <c r="N203" s="832">
        <f t="shared" si="30"/>
        <v>0</v>
      </c>
      <c r="O203" s="832">
        <f t="shared" si="30"/>
        <v>0</v>
      </c>
      <c r="P203" s="832">
        <f t="shared" si="30"/>
        <v>0</v>
      </c>
      <c r="Q203" s="832">
        <f>'[1]Дод.8'!Q201-'[1]Дод.8'!Q203</f>
        <v>0</v>
      </c>
      <c r="R203" s="832">
        <f>'[1]Дод.8'!R201-'[1]Дод.8'!R203</f>
        <v>0</v>
      </c>
    </row>
    <row r="204" spans="2:6" ht="42.75" customHeight="1">
      <c r="B204" s="710"/>
      <c r="F204" s="367" t="s">
        <v>326</v>
      </c>
    </row>
    <row r="205" ht="42.75" customHeight="1">
      <c r="B205" s="641"/>
    </row>
    <row r="206" ht="42.75" customHeight="1">
      <c r="B206" s="641"/>
    </row>
    <row r="209" ht="42.75" customHeight="1">
      <c r="U209" s="833" t="s">
        <v>304</v>
      </c>
    </row>
    <row r="211" ht="42.75" customHeight="1">
      <c r="B211" s="834"/>
    </row>
  </sheetData>
  <mergeCells count="198">
    <mergeCell ref="M3:P3"/>
    <mergeCell ref="M4:P4"/>
    <mergeCell ref="M5:P5"/>
    <mergeCell ref="M6:W6"/>
    <mergeCell ref="D8:O8"/>
    <mergeCell ref="P8:Q8"/>
    <mergeCell ref="D9:N9"/>
    <mergeCell ref="F10:Q10"/>
    <mergeCell ref="A11:A13"/>
    <mergeCell ref="B11:B12"/>
    <mergeCell ref="C11:D12"/>
    <mergeCell ref="E11:G11"/>
    <mergeCell ref="C13:D13"/>
    <mergeCell ref="H11:O11"/>
    <mergeCell ref="P11:P13"/>
    <mergeCell ref="E12:E13"/>
    <mergeCell ref="F12:G12"/>
    <mergeCell ref="H12:H13"/>
    <mergeCell ref="I12:I13"/>
    <mergeCell ref="J12:L12"/>
    <mergeCell ref="M12:M13"/>
    <mergeCell ref="N12:O12"/>
    <mergeCell ref="C14:D14"/>
    <mergeCell ref="J14:K14"/>
    <mergeCell ref="C15:D15"/>
    <mergeCell ref="C16:D16"/>
    <mergeCell ref="C17:D17"/>
    <mergeCell ref="J17:K17"/>
    <mergeCell ref="C18:D18"/>
    <mergeCell ref="C19:D19"/>
    <mergeCell ref="C20:D20"/>
    <mergeCell ref="C21:D21"/>
    <mergeCell ref="C22:D22"/>
    <mergeCell ref="C23:D23"/>
    <mergeCell ref="C24:D24"/>
    <mergeCell ref="C25:D25"/>
    <mergeCell ref="C27:D27"/>
    <mergeCell ref="C28:D28"/>
    <mergeCell ref="C31:D31"/>
    <mergeCell ref="C32:D32"/>
    <mergeCell ref="C33:D33"/>
    <mergeCell ref="C35:D35"/>
    <mergeCell ref="C36:D36"/>
    <mergeCell ref="C37:D37"/>
    <mergeCell ref="C38:D38"/>
    <mergeCell ref="C39:D39"/>
    <mergeCell ref="C40:D40"/>
    <mergeCell ref="C42:D42"/>
    <mergeCell ref="C43:D43"/>
    <mergeCell ref="C45:D45"/>
    <mergeCell ref="C46:D46"/>
    <mergeCell ref="C47:D47"/>
    <mergeCell ref="C48:D48"/>
    <mergeCell ref="C49:D49"/>
    <mergeCell ref="C50:D50"/>
    <mergeCell ref="C52:D52"/>
    <mergeCell ref="C53:D53"/>
    <mergeCell ref="J53:K53"/>
    <mergeCell ref="C54:D54"/>
    <mergeCell ref="C55:D55"/>
    <mergeCell ref="C56:D56"/>
    <mergeCell ref="C57:D57"/>
    <mergeCell ref="C58:D58"/>
    <mergeCell ref="C60:D60"/>
    <mergeCell ref="C61:D61"/>
    <mergeCell ref="C62:D62"/>
    <mergeCell ref="C63:D63"/>
    <mergeCell ref="C64:D64"/>
    <mergeCell ref="C65:D65"/>
    <mergeCell ref="C66:D66"/>
    <mergeCell ref="C67:D67"/>
    <mergeCell ref="C68:D68"/>
    <mergeCell ref="C69:D69"/>
    <mergeCell ref="C70:D70"/>
    <mergeCell ref="C71:D71"/>
    <mergeCell ref="C74:D74"/>
    <mergeCell ref="C75:D75"/>
    <mergeCell ref="C76:D76"/>
    <mergeCell ref="C77:D77"/>
    <mergeCell ref="C78:D78"/>
    <mergeCell ref="C79:D79"/>
    <mergeCell ref="C80:D80"/>
    <mergeCell ref="C81:D81"/>
    <mergeCell ref="C82:D82"/>
    <mergeCell ref="C85:D85"/>
    <mergeCell ref="C86:D86"/>
    <mergeCell ref="C87:D87"/>
    <mergeCell ref="C89:D89"/>
    <mergeCell ref="C90:D90"/>
    <mergeCell ref="J90:K90"/>
    <mergeCell ref="C91:D91"/>
    <mergeCell ref="J91:K91"/>
    <mergeCell ref="C92:D92"/>
    <mergeCell ref="J92:K92"/>
    <mergeCell ref="C93:D93"/>
    <mergeCell ref="J93:K93"/>
    <mergeCell ref="C94:D94"/>
    <mergeCell ref="J94:K94"/>
    <mergeCell ref="C95:D95"/>
    <mergeCell ref="C96:D96"/>
    <mergeCell ref="C97:D97"/>
    <mergeCell ref="C99:D99"/>
    <mergeCell ref="C100:D100"/>
    <mergeCell ref="C101:D101"/>
    <mergeCell ref="C102:D102"/>
    <mergeCell ref="C103:D103"/>
    <mergeCell ref="C104:D104"/>
    <mergeCell ref="C108:D108"/>
    <mergeCell ref="C110:D110"/>
    <mergeCell ref="C111:D111"/>
    <mergeCell ref="C112:D112"/>
    <mergeCell ref="B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B129:D129"/>
    <mergeCell ref="C130:D130"/>
    <mergeCell ref="J130:K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J152:K152"/>
    <mergeCell ref="C153:D153"/>
    <mergeCell ref="J153:K153"/>
    <mergeCell ref="C154:D154"/>
    <mergeCell ref="J154:K154"/>
    <mergeCell ref="C155:D155"/>
    <mergeCell ref="C156:D156"/>
    <mergeCell ref="J156:K156"/>
    <mergeCell ref="C157:D157"/>
    <mergeCell ref="J157:K157"/>
    <mergeCell ref="C158:D158"/>
    <mergeCell ref="C159:D159"/>
    <mergeCell ref="C160:D160"/>
    <mergeCell ref="D161:E161"/>
    <mergeCell ref="C162:D162"/>
    <mergeCell ref="C164:D164"/>
    <mergeCell ref="C165:D165"/>
    <mergeCell ref="C167:D167"/>
    <mergeCell ref="C169:D169"/>
    <mergeCell ref="C170:D170"/>
    <mergeCell ref="J170:K170"/>
    <mergeCell ref="C173:D173"/>
    <mergeCell ref="J173:K173"/>
    <mergeCell ref="C175:D175"/>
    <mergeCell ref="C177:D177"/>
    <mergeCell ref="C178:D178"/>
    <mergeCell ref="C181:D181"/>
    <mergeCell ref="J181:K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8:D198"/>
    <mergeCell ref="B200:D200"/>
    <mergeCell ref="C194:D194"/>
    <mergeCell ref="C195:D195"/>
    <mergeCell ref="C196:D196"/>
    <mergeCell ref="C197:D197"/>
  </mergeCells>
  <printOptions/>
  <pageMargins left="0.1968503937007874" right="0.1968503937007874" top="0.7874015748031497" bottom="0.1968503937007874" header="0.5118110236220472" footer="0.5118110236220472"/>
  <pageSetup horizontalDpi="600" verticalDpi="600" orientation="landscape" paperSize="9" scale="20" r:id="rId2"/>
  <drawing r:id="rId1"/>
</worksheet>
</file>

<file path=xl/worksheets/sheet5.xml><?xml version="1.0" encoding="utf-8"?>
<worksheet xmlns="http://schemas.openxmlformats.org/spreadsheetml/2006/main" xmlns:r="http://schemas.openxmlformats.org/officeDocument/2006/relationships">
  <dimension ref="A1:AO50"/>
  <sheetViews>
    <sheetView zoomScale="75" zoomScaleNormal="75" workbookViewId="0" topLeftCell="A1">
      <selection activeCell="AM45" sqref="AM45"/>
    </sheetView>
  </sheetViews>
  <sheetFormatPr defaultColWidth="9.00390625" defaultRowHeight="12.75"/>
  <cols>
    <col min="1" max="1" width="21.375" style="0" customWidth="1"/>
    <col min="2" max="2" width="13.75390625" style="0" customWidth="1"/>
    <col min="3" max="3" width="0.12890625" style="0" hidden="1" customWidth="1"/>
    <col min="4" max="4" width="0.2421875" style="0" hidden="1" customWidth="1"/>
    <col min="5" max="5" width="8.875" style="0" hidden="1" customWidth="1"/>
    <col min="6" max="6" width="9.625" style="0" customWidth="1"/>
    <col min="7" max="7" width="9.75390625" style="0" hidden="1" customWidth="1"/>
    <col min="8" max="8" width="8.875" style="0" hidden="1" customWidth="1"/>
    <col min="9" max="9" width="13.125" style="0" customWidth="1"/>
    <col min="10" max="10" width="13.75390625" style="0" hidden="1" customWidth="1"/>
    <col min="11" max="11" width="8.625" style="0" hidden="1" customWidth="1"/>
    <col min="12" max="12" width="11.875" style="0" hidden="1" customWidth="1"/>
    <col min="13" max="13" width="10.875" style="0" hidden="1" customWidth="1"/>
    <col min="14" max="14" width="11.25390625" style="0" hidden="1" customWidth="1"/>
    <col min="15" max="15" width="9.125" style="0" hidden="1" customWidth="1"/>
    <col min="16" max="16" width="10.125" style="0" hidden="1" customWidth="1"/>
    <col min="17" max="17" width="9.125" style="0" hidden="1" customWidth="1"/>
    <col min="18" max="18" width="13.375" style="0" customWidth="1"/>
    <col min="19" max="19" width="29.25390625" style="0" customWidth="1"/>
    <col min="20" max="20" width="15.00390625" style="0" customWidth="1"/>
    <col min="21" max="21" width="12.125" style="0" customWidth="1"/>
    <col min="22" max="22" width="12.25390625" style="0" hidden="1" customWidth="1"/>
    <col min="23" max="23" width="11.00390625" style="0" hidden="1" customWidth="1"/>
    <col min="24" max="28" width="8.875" style="0" hidden="1" customWidth="1"/>
    <col min="29" max="29" width="10.25390625" style="0" hidden="1" customWidth="1"/>
    <col min="30" max="30" width="12.25390625" style="0" bestFit="1" customWidth="1"/>
    <col min="31" max="31" width="11.00390625" style="0" bestFit="1" customWidth="1"/>
    <col min="32" max="33" width="11.125" style="0" customWidth="1"/>
    <col min="34" max="34" width="15.625" style="0" customWidth="1"/>
    <col min="35" max="35" width="11.75390625" style="0" hidden="1" customWidth="1"/>
    <col min="36" max="36" width="10.25390625" style="0" hidden="1" customWidth="1"/>
    <col min="37" max="37" width="14.625" style="0" customWidth="1"/>
    <col min="38" max="38" width="14.625" style="0" hidden="1" customWidth="1"/>
    <col min="39" max="39" width="15.375" style="0" customWidth="1"/>
    <col min="40" max="40" width="14.75390625" style="0" customWidth="1"/>
    <col min="41" max="41" width="17.00390625" style="0" customWidth="1"/>
  </cols>
  <sheetData>
    <row r="1" ht="13.5">
      <c r="A1" s="1"/>
    </row>
    <row r="2" ht="13.5">
      <c r="A2" s="1"/>
    </row>
    <row r="3" ht="13.5">
      <c r="A3" s="1"/>
    </row>
    <row r="4" ht="17.25">
      <c r="A4" s="2"/>
    </row>
    <row r="5" spans="1:41" ht="18" customHeight="1">
      <c r="A5" s="1230" t="s">
        <v>187</v>
      </c>
      <c r="B5" s="1230"/>
      <c r="C5" s="1230"/>
      <c r="D5" s="1230"/>
      <c r="E5" s="1230"/>
      <c r="F5" s="1230"/>
      <c r="G5" s="1230"/>
      <c r="H5" s="1230"/>
      <c r="I5" s="1230"/>
      <c r="J5" s="1230"/>
      <c r="K5" s="1230"/>
      <c r="L5" s="1230"/>
      <c r="M5" s="1230"/>
      <c r="N5" s="1230"/>
      <c r="O5" s="1230"/>
      <c r="P5" s="1230"/>
      <c r="Q5" s="1230"/>
      <c r="R5" s="1230"/>
      <c r="S5" s="1230"/>
      <c r="V5" s="1243"/>
      <c r="W5" s="1243"/>
      <c r="X5" s="1243"/>
      <c r="Y5" s="1243"/>
      <c r="Z5" s="1243"/>
      <c r="AA5" s="1243"/>
      <c r="AB5" s="1243"/>
      <c r="AC5" s="1243"/>
      <c r="AD5" s="1243" t="s">
        <v>30</v>
      </c>
      <c r="AE5" s="1243"/>
      <c r="AF5" s="1243"/>
      <c r="AG5" s="1243"/>
      <c r="AH5" s="1243"/>
      <c r="AI5" s="1243"/>
      <c r="AJ5" s="1243"/>
      <c r="AK5" s="1243"/>
      <c r="AL5" s="1243"/>
      <c r="AM5" s="1243"/>
      <c r="AN5" s="1243"/>
      <c r="AO5" s="483"/>
    </row>
    <row r="6" spans="1:41" ht="17.25" customHeight="1">
      <c r="A6" s="1230"/>
      <c r="B6" s="1230"/>
      <c r="C6" s="1230"/>
      <c r="D6" s="1230"/>
      <c r="E6" s="1230"/>
      <c r="F6" s="1230"/>
      <c r="G6" s="1230"/>
      <c r="H6" s="1230"/>
      <c r="I6" s="1230"/>
      <c r="J6" s="1230"/>
      <c r="K6" s="1230"/>
      <c r="L6" s="1230"/>
      <c r="M6" s="1230"/>
      <c r="N6" s="1230"/>
      <c r="O6" s="1230"/>
      <c r="P6" s="1230"/>
      <c r="Q6" s="1230"/>
      <c r="R6" s="1230"/>
      <c r="S6" s="1230"/>
      <c r="V6" s="1243" t="s">
        <v>41</v>
      </c>
      <c r="W6" s="1243"/>
      <c r="X6" s="1243"/>
      <c r="Y6" s="1243"/>
      <c r="Z6" s="1243"/>
      <c r="AA6" s="1243"/>
      <c r="AB6" s="1243"/>
      <c r="AC6" s="1243"/>
      <c r="AD6" s="1243"/>
      <c r="AE6" s="1243"/>
      <c r="AF6" s="1243"/>
      <c r="AG6" s="1243"/>
      <c r="AH6" s="1243"/>
      <c r="AI6" s="1243"/>
      <c r="AJ6" s="1243"/>
      <c r="AK6" s="1243"/>
      <c r="AL6" s="1243"/>
      <c r="AM6" s="1243"/>
      <c r="AN6" s="1243"/>
      <c r="AO6" s="483"/>
    </row>
    <row r="7" spans="1:41" ht="17.25" customHeight="1">
      <c r="A7" s="1230"/>
      <c r="B7" s="1230"/>
      <c r="C7" s="1230"/>
      <c r="D7" s="1230"/>
      <c r="E7" s="1230"/>
      <c r="F7" s="1230"/>
      <c r="G7" s="1230"/>
      <c r="H7" s="1230"/>
      <c r="I7" s="1230"/>
      <c r="J7" s="1230"/>
      <c r="K7" s="1230"/>
      <c r="L7" s="1230"/>
      <c r="M7" s="1230"/>
      <c r="N7" s="1230"/>
      <c r="O7" s="1230"/>
      <c r="P7" s="1230"/>
      <c r="Q7" s="1230"/>
      <c r="R7" s="1230"/>
      <c r="S7" s="1230"/>
      <c r="V7" s="1243" t="s">
        <v>42</v>
      </c>
      <c r="W7" s="1243"/>
      <c r="X7" s="1243"/>
      <c r="Y7" s="1243"/>
      <c r="Z7" s="1243"/>
      <c r="AA7" s="1243"/>
      <c r="AB7" s="1243"/>
      <c r="AC7" s="1243"/>
      <c r="AD7" s="1243"/>
      <c r="AE7" s="1243"/>
      <c r="AF7" s="1243"/>
      <c r="AG7" s="1243"/>
      <c r="AH7" s="1243"/>
      <c r="AI7" s="1243"/>
      <c r="AJ7" s="1243"/>
      <c r="AK7" s="1243"/>
      <c r="AL7" s="1243"/>
      <c r="AM7" s="1243"/>
      <c r="AN7" s="1243"/>
      <c r="AO7" s="483"/>
    </row>
    <row r="8" spans="1:41" ht="15">
      <c r="A8" s="1230"/>
      <c r="B8" s="1230"/>
      <c r="C8" s="1230"/>
      <c r="D8" s="1230"/>
      <c r="E8" s="1230"/>
      <c r="F8" s="1230"/>
      <c r="G8" s="1230"/>
      <c r="H8" s="1230"/>
      <c r="I8" s="1230"/>
      <c r="J8" s="1230"/>
      <c r="K8" s="1230"/>
      <c r="L8" s="1230"/>
      <c r="M8" s="1230"/>
      <c r="N8" s="1230"/>
      <c r="O8" s="1230"/>
      <c r="P8" s="1230"/>
      <c r="Q8" s="1230"/>
      <c r="R8" s="1230"/>
      <c r="S8" s="1230"/>
      <c r="V8" s="483"/>
      <c r="W8" s="483"/>
      <c r="X8" s="483"/>
      <c r="Y8" s="483"/>
      <c r="Z8" s="483"/>
      <c r="AA8" s="483"/>
      <c r="AB8" s="483"/>
      <c r="AC8" s="483"/>
      <c r="AD8" s="1243"/>
      <c r="AE8" s="1243"/>
      <c r="AF8" s="1243"/>
      <c r="AG8" s="1243"/>
      <c r="AH8" s="1243"/>
      <c r="AI8" s="1243"/>
      <c r="AJ8" s="1243"/>
      <c r="AK8" s="1243"/>
      <c r="AL8" s="1243"/>
      <c r="AM8" s="1243"/>
      <c r="AN8" s="1243"/>
      <c r="AO8" s="483"/>
    </row>
    <row r="9" spans="1:41" ht="9.75" customHeight="1">
      <c r="A9" s="3"/>
      <c r="O9" s="28"/>
      <c r="P9" s="28"/>
      <c r="Q9" s="28"/>
      <c r="S9" s="3"/>
      <c r="U9" s="28"/>
      <c r="V9" s="484"/>
      <c r="W9" s="485"/>
      <c r="X9" s="485"/>
      <c r="Y9" s="485"/>
      <c r="Z9" s="485"/>
      <c r="AA9" s="485"/>
      <c r="AB9" s="485"/>
      <c r="AC9" s="485"/>
      <c r="AD9" s="485"/>
      <c r="AE9" s="485"/>
      <c r="AF9" s="485"/>
      <c r="AG9" s="485"/>
      <c r="AH9" s="485"/>
      <c r="AI9" s="485"/>
      <c r="AJ9" s="485"/>
      <c r="AK9" s="485"/>
      <c r="AL9" s="485"/>
      <c r="AM9" s="486"/>
      <c r="AN9" s="486"/>
      <c r="AO9" s="486"/>
    </row>
    <row r="10" spans="1:41" s="58" customFormat="1" ht="15" customHeight="1">
      <c r="A10" s="3"/>
      <c r="B10"/>
      <c r="C10"/>
      <c r="D10"/>
      <c r="E10"/>
      <c r="F10"/>
      <c r="G10"/>
      <c r="H10"/>
      <c r="I10"/>
      <c r="J10"/>
      <c r="K10"/>
      <c r="L10"/>
      <c r="M10"/>
      <c r="N10"/>
      <c r="O10"/>
      <c r="P10"/>
      <c r="Q10"/>
      <c r="R10"/>
      <c r="S10"/>
      <c r="T10"/>
      <c r="U10"/>
      <c r="V10"/>
      <c r="W10"/>
      <c r="X10"/>
      <c r="Y10"/>
      <c r="Z10"/>
      <c r="AA10"/>
      <c r="AB10"/>
      <c r="AC10"/>
      <c r="AD10"/>
      <c r="AE10"/>
      <c r="AF10"/>
      <c r="AG10"/>
      <c r="AH10" s="64"/>
      <c r="AI10"/>
      <c r="AJ10"/>
      <c r="AK10"/>
      <c r="AL10"/>
      <c r="AN10" s="64" t="s">
        <v>260</v>
      </c>
      <c r="AO10" s="64"/>
    </row>
    <row r="11" spans="1:41" ht="18" customHeight="1">
      <c r="A11" s="1248" t="s">
        <v>547</v>
      </c>
      <c r="B11" s="1225" t="s">
        <v>548</v>
      </c>
      <c r="C11" s="1226"/>
      <c r="D11" s="1226"/>
      <c r="E11" s="1226"/>
      <c r="F11" s="1226"/>
      <c r="G11" s="1226"/>
      <c r="H11" s="1226"/>
      <c r="I11" s="1226"/>
      <c r="J11" s="1226"/>
      <c r="K11" s="1226"/>
      <c r="L11" s="1226"/>
      <c r="M11" s="1226"/>
      <c r="N11" s="1226"/>
      <c r="O11" s="1226"/>
      <c r="P11" s="1226"/>
      <c r="Q11" s="1226"/>
      <c r="R11" s="1226"/>
      <c r="S11" s="1226"/>
      <c r="T11" s="1226"/>
      <c r="U11" s="1226"/>
      <c r="V11" s="1226"/>
      <c r="W11" s="1226"/>
      <c r="X11" s="1226"/>
      <c r="Y11" s="1226"/>
      <c r="Z11" s="1226"/>
      <c r="AA11" s="1226"/>
      <c r="AB11" s="1226"/>
      <c r="AC11" s="1226"/>
      <c r="AD11" s="1226"/>
      <c r="AE11" s="1226"/>
      <c r="AF11" s="1226"/>
      <c r="AG11" s="1226"/>
      <c r="AH11" s="1226"/>
      <c r="AI11" s="1226"/>
      <c r="AJ11" s="1226"/>
      <c r="AK11" s="1226"/>
      <c r="AL11" s="1226"/>
      <c r="AM11" s="1226"/>
      <c r="AN11" s="1226"/>
      <c r="AO11" s="1227"/>
    </row>
    <row r="12" spans="1:41" ht="18" customHeight="1">
      <c r="A12" s="1249"/>
      <c r="B12" s="1236" t="s">
        <v>549</v>
      </c>
      <c r="C12" s="1237"/>
      <c r="D12" s="1238"/>
      <c r="E12" s="4"/>
      <c r="F12" s="1224" t="s">
        <v>595</v>
      </c>
      <c r="G12" s="1212" t="s">
        <v>363</v>
      </c>
      <c r="H12" s="1211"/>
      <c r="I12" s="1211" t="s">
        <v>339</v>
      </c>
      <c r="J12" s="1234" t="s">
        <v>594</v>
      </c>
      <c r="K12" s="1214" t="s">
        <v>612</v>
      </c>
      <c r="L12" s="636"/>
      <c r="M12" s="1232" t="s">
        <v>355</v>
      </c>
      <c r="N12" s="1228" t="s">
        <v>631</v>
      </c>
      <c r="O12" s="1218"/>
      <c r="P12" s="1216" t="s">
        <v>627</v>
      </c>
      <c r="Q12" s="1216" t="s">
        <v>636</v>
      </c>
      <c r="R12" s="1225" t="s">
        <v>353</v>
      </c>
      <c r="S12" s="1226"/>
      <c r="T12" s="1226"/>
      <c r="U12" s="1226"/>
      <c r="V12" s="1226"/>
      <c r="W12" s="1226"/>
      <c r="X12" s="1226"/>
      <c r="Y12" s="1226"/>
      <c r="Z12" s="1226"/>
      <c r="AA12" s="1226"/>
      <c r="AB12" s="1226"/>
      <c r="AC12" s="1226"/>
      <c r="AD12" s="1226"/>
      <c r="AE12" s="1226"/>
      <c r="AF12" s="1226"/>
      <c r="AG12" s="1226"/>
      <c r="AH12" s="1226"/>
      <c r="AI12" s="1226"/>
      <c r="AJ12" s="1226"/>
      <c r="AK12" s="1226"/>
      <c r="AL12" s="1226"/>
      <c r="AM12" s="1226"/>
      <c r="AN12" s="1226"/>
      <c r="AO12" s="1227"/>
    </row>
    <row r="13" spans="1:41" ht="245.25" customHeight="1">
      <c r="A13" s="1249"/>
      <c r="B13" s="1236"/>
      <c r="C13" s="1239"/>
      <c r="D13" s="1238"/>
      <c r="E13" s="1222"/>
      <c r="F13" s="1221"/>
      <c r="G13" s="1240"/>
      <c r="H13" s="1211"/>
      <c r="I13" s="1211"/>
      <c r="J13" s="1235"/>
      <c r="K13" s="1215"/>
      <c r="L13" s="57" t="s">
        <v>356</v>
      </c>
      <c r="M13" s="1233"/>
      <c r="N13" s="1229"/>
      <c r="O13" s="1219"/>
      <c r="P13" s="1217"/>
      <c r="Q13" s="1217"/>
      <c r="R13" s="1210" t="s">
        <v>188</v>
      </c>
      <c r="S13" s="46" t="s">
        <v>189</v>
      </c>
      <c r="T13" s="46" t="s">
        <v>190</v>
      </c>
      <c r="U13" s="46" t="s">
        <v>340</v>
      </c>
      <c r="V13" s="47" t="s">
        <v>327</v>
      </c>
      <c r="W13" s="68" t="s">
        <v>620</v>
      </c>
      <c r="X13" s="38" t="s">
        <v>342</v>
      </c>
      <c r="Y13" s="44" t="s">
        <v>343</v>
      </c>
      <c r="Z13" s="44" t="s">
        <v>621</v>
      </c>
      <c r="AA13" s="44" t="s">
        <v>625</v>
      </c>
      <c r="AB13" s="44" t="s">
        <v>348</v>
      </c>
      <c r="AC13" s="355" t="s">
        <v>115</v>
      </c>
      <c r="AD13" s="38" t="s">
        <v>191</v>
      </c>
      <c r="AE13" s="81" t="s">
        <v>37</v>
      </c>
      <c r="AF13" s="65" t="s">
        <v>375</v>
      </c>
      <c r="AG13" s="38" t="s">
        <v>370</v>
      </c>
      <c r="AH13" s="65" t="s">
        <v>38</v>
      </c>
      <c r="AI13" s="38" t="s">
        <v>272</v>
      </c>
      <c r="AJ13" s="38" t="s">
        <v>371</v>
      </c>
      <c r="AK13" s="46" t="s">
        <v>635</v>
      </c>
      <c r="AL13" s="1220" t="s">
        <v>619</v>
      </c>
      <c r="AM13" s="46" t="s">
        <v>634</v>
      </c>
      <c r="AN13" s="633" t="s">
        <v>616</v>
      </c>
      <c r="AO13" s="81" t="s">
        <v>40</v>
      </c>
    </row>
    <row r="14" spans="1:41" ht="0" customHeight="1" hidden="1">
      <c r="A14" s="1249"/>
      <c r="B14" s="1245"/>
      <c r="C14" s="1246"/>
      <c r="D14" s="1247"/>
      <c r="E14" s="1223"/>
      <c r="F14" s="8"/>
      <c r="G14" s="36"/>
      <c r="H14" s="49"/>
      <c r="I14" s="49"/>
      <c r="J14" s="27"/>
      <c r="K14" s="56"/>
      <c r="L14" s="69"/>
      <c r="M14" s="56"/>
      <c r="N14" s="37"/>
      <c r="O14" s="24"/>
      <c r="P14" s="24"/>
      <c r="Q14" s="24"/>
      <c r="R14" s="1211"/>
      <c r="S14" s="37"/>
      <c r="T14" s="37"/>
      <c r="U14" s="39"/>
      <c r="V14" s="24"/>
      <c r="W14" s="24"/>
      <c r="X14" s="41"/>
      <c r="Y14" s="41"/>
      <c r="Z14" s="41"/>
      <c r="AA14" s="41"/>
      <c r="AB14" s="41"/>
      <c r="AC14" s="41"/>
      <c r="AD14" s="41"/>
      <c r="AE14" s="41"/>
      <c r="AF14" s="41"/>
      <c r="AG14" s="41"/>
      <c r="AH14" s="41"/>
      <c r="AI14" s="41"/>
      <c r="AJ14" s="41"/>
      <c r="AK14" s="41"/>
      <c r="AL14" s="1221"/>
      <c r="AM14" s="41"/>
      <c r="AN14" s="41"/>
      <c r="AO14" s="24"/>
    </row>
    <row r="15" spans="1:41" ht="25.5" customHeight="1" hidden="1">
      <c r="A15" s="1249"/>
      <c r="B15" s="1222"/>
      <c r="C15" s="1241"/>
      <c r="D15" s="1241"/>
      <c r="E15" s="1222"/>
      <c r="F15" s="6"/>
      <c r="G15" s="1251" t="s">
        <v>551</v>
      </c>
      <c r="H15" s="20"/>
      <c r="I15" s="20"/>
      <c r="J15" s="20"/>
      <c r="K15" s="1231"/>
      <c r="L15" s="70"/>
      <c r="M15" s="1213" t="s">
        <v>551</v>
      </c>
      <c r="N15" s="40"/>
      <c r="O15" s="24"/>
      <c r="P15" s="24"/>
      <c r="Q15" s="24"/>
      <c r="R15" s="1211"/>
      <c r="S15" s="37"/>
      <c r="T15" s="37"/>
      <c r="U15" s="39"/>
      <c r="V15" s="24"/>
      <c r="W15" s="24"/>
      <c r="X15" s="41"/>
      <c r="Y15" s="41"/>
      <c r="Z15" s="41"/>
      <c r="AA15" s="41"/>
      <c r="AB15" s="41"/>
      <c r="AC15" s="41"/>
      <c r="AD15" s="41"/>
      <c r="AE15" s="41"/>
      <c r="AF15" s="41"/>
      <c r="AG15" s="41"/>
      <c r="AH15" s="41"/>
      <c r="AI15" s="41"/>
      <c r="AJ15" s="41"/>
      <c r="AK15" s="41"/>
      <c r="AL15" s="41"/>
      <c r="AM15" s="41"/>
      <c r="AN15" s="41"/>
      <c r="AO15" s="24"/>
    </row>
    <row r="16" spans="1:41" ht="27" customHeight="1" hidden="1">
      <c r="A16" s="1250"/>
      <c r="B16" s="1223"/>
      <c r="C16" s="1242"/>
      <c r="D16" s="1242"/>
      <c r="E16" s="1223"/>
      <c r="F16" s="7"/>
      <c r="G16" s="1252"/>
      <c r="H16" s="21"/>
      <c r="I16" s="21"/>
      <c r="J16" s="21"/>
      <c r="K16" s="1231"/>
      <c r="L16" s="70"/>
      <c r="M16" s="1213"/>
      <c r="N16" s="40"/>
      <c r="O16" s="24"/>
      <c r="P16" s="24"/>
      <c r="Q16" s="24"/>
      <c r="R16" s="1212"/>
      <c r="S16" s="37"/>
      <c r="T16" s="37"/>
      <c r="U16" s="39"/>
      <c r="V16" s="24"/>
      <c r="W16" s="24"/>
      <c r="X16" s="41"/>
      <c r="Y16" s="41"/>
      <c r="Z16" s="41"/>
      <c r="AA16" s="41"/>
      <c r="AB16" s="41"/>
      <c r="AC16" s="41"/>
      <c r="AD16" s="41"/>
      <c r="AE16" s="41"/>
      <c r="AF16" s="41"/>
      <c r="AG16" s="41"/>
      <c r="AH16" s="41"/>
      <c r="AI16" s="41"/>
      <c r="AJ16" s="41"/>
      <c r="AK16" s="41"/>
      <c r="AL16" s="41"/>
      <c r="AM16" s="41"/>
      <c r="AN16" s="41"/>
      <c r="AO16" s="24"/>
    </row>
    <row r="17" spans="1:41" ht="15.75">
      <c r="A17" s="9" t="s">
        <v>552</v>
      </c>
      <c r="B17" s="71">
        <v>49002</v>
      </c>
      <c r="C17" s="10"/>
      <c r="D17" s="10"/>
      <c r="E17" s="10"/>
      <c r="F17" s="11">
        <v>0.086</v>
      </c>
      <c r="G17" s="25"/>
      <c r="H17" s="25"/>
      <c r="I17" s="71">
        <v>55000</v>
      </c>
      <c r="J17" s="25"/>
      <c r="K17" s="5"/>
      <c r="L17" s="25"/>
      <c r="M17" s="23"/>
      <c r="N17" s="29"/>
      <c r="O17" s="23"/>
      <c r="P17" s="23"/>
      <c r="Q17" s="42"/>
      <c r="R17" s="10"/>
      <c r="S17" s="12"/>
      <c r="T17" s="12"/>
      <c r="U17" s="12"/>
      <c r="V17" s="12"/>
      <c r="W17" s="12"/>
      <c r="X17" s="42"/>
      <c r="Y17" s="42"/>
      <c r="Z17" s="42"/>
      <c r="AA17" s="42"/>
      <c r="AB17" s="42"/>
      <c r="AC17" s="42"/>
      <c r="AD17" s="42"/>
      <c r="AE17" s="42"/>
      <c r="AF17" s="42"/>
      <c r="AG17" s="42"/>
      <c r="AH17" s="42"/>
      <c r="AI17" s="42"/>
      <c r="AJ17" s="42"/>
      <c r="AK17" s="42">
        <v>900</v>
      </c>
      <c r="AL17" s="42"/>
      <c r="AM17" s="72"/>
      <c r="AN17" s="72"/>
      <c r="AO17" s="23"/>
    </row>
    <row r="18" spans="1:41" ht="15.75">
      <c r="A18" s="9" t="s">
        <v>553</v>
      </c>
      <c r="B18" s="71">
        <v>27744</v>
      </c>
      <c r="C18" s="10"/>
      <c r="D18" s="10"/>
      <c r="E18" s="10"/>
      <c r="F18" s="60">
        <v>0.049</v>
      </c>
      <c r="G18" s="25"/>
      <c r="H18" s="25"/>
      <c r="I18" s="25"/>
      <c r="J18" s="25"/>
      <c r="K18" s="5"/>
      <c r="L18" s="5"/>
      <c r="M18" s="25"/>
      <c r="N18" s="29"/>
      <c r="O18" s="23"/>
      <c r="P18" s="23"/>
      <c r="Q18" s="42"/>
      <c r="R18" s="10"/>
      <c r="S18" s="12"/>
      <c r="T18" s="12"/>
      <c r="U18" s="12"/>
      <c r="V18" s="12"/>
      <c r="W18" s="12"/>
      <c r="X18" s="42"/>
      <c r="Y18" s="42"/>
      <c r="Z18" s="42"/>
      <c r="AA18" s="42"/>
      <c r="AB18" s="42"/>
      <c r="AC18" s="42"/>
      <c r="AD18" s="42"/>
      <c r="AE18" s="42"/>
      <c r="AF18" s="42"/>
      <c r="AG18" s="42"/>
      <c r="AH18" s="42"/>
      <c r="AI18" s="42"/>
      <c r="AJ18" s="42"/>
      <c r="AK18" s="42">
        <v>15700</v>
      </c>
      <c r="AL18" s="42"/>
      <c r="AM18" s="72"/>
      <c r="AN18" s="72"/>
      <c r="AO18" s="23"/>
    </row>
    <row r="19" spans="1:41" ht="15.75">
      <c r="A19" s="9" t="s">
        <v>554</v>
      </c>
      <c r="B19" s="13">
        <v>12838</v>
      </c>
      <c r="C19" s="12"/>
      <c r="D19" s="12"/>
      <c r="E19" s="12"/>
      <c r="F19" s="61">
        <v>0.022</v>
      </c>
      <c r="G19" s="13"/>
      <c r="H19" s="13"/>
      <c r="I19" s="23"/>
      <c r="J19" s="13"/>
      <c r="K19" s="12"/>
      <c r="L19" s="12"/>
      <c r="M19" s="23"/>
      <c r="N19" s="30"/>
      <c r="O19" s="23"/>
      <c r="P19" s="23"/>
      <c r="Q19" s="42"/>
      <c r="R19" s="12"/>
      <c r="S19" s="12"/>
      <c r="T19" s="12"/>
      <c r="U19" s="12"/>
      <c r="V19" s="12"/>
      <c r="W19" s="12"/>
      <c r="X19" s="42"/>
      <c r="Y19" s="42"/>
      <c r="Z19" s="42"/>
      <c r="AA19" s="42"/>
      <c r="AB19" s="42"/>
      <c r="AC19" s="42"/>
      <c r="AD19" s="42"/>
      <c r="AE19" s="42"/>
      <c r="AF19" s="42"/>
      <c r="AG19" s="42"/>
      <c r="AH19" s="42"/>
      <c r="AI19" s="42"/>
      <c r="AJ19" s="42"/>
      <c r="AK19" s="42">
        <v>7200</v>
      </c>
      <c r="AL19" s="42"/>
      <c r="AM19" s="72"/>
      <c r="AN19" s="72"/>
      <c r="AO19" s="23"/>
    </row>
    <row r="20" spans="1:41" ht="15.75">
      <c r="A20" s="9" t="s">
        <v>555</v>
      </c>
      <c r="B20" s="13">
        <v>93396</v>
      </c>
      <c r="C20" s="12"/>
      <c r="D20" s="12"/>
      <c r="E20" s="12"/>
      <c r="F20" s="61">
        <v>0.164</v>
      </c>
      <c r="G20" s="13"/>
      <c r="H20" s="13"/>
      <c r="I20" s="23">
        <v>160000</v>
      </c>
      <c r="J20" s="13"/>
      <c r="K20" s="12"/>
      <c r="L20" s="23"/>
      <c r="M20" s="23"/>
      <c r="N20" s="30"/>
      <c r="O20" s="23"/>
      <c r="P20" s="23"/>
      <c r="Q20" s="42"/>
      <c r="R20" s="12"/>
      <c r="S20" s="12"/>
      <c r="T20" s="12"/>
      <c r="U20" s="12"/>
      <c r="V20" s="12"/>
      <c r="W20" s="12"/>
      <c r="X20" s="42"/>
      <c r="Y20" s="42"/>
      <c r="Z20" s="42"/>
      <c r="AA20" s="42"/>
      <c r="AB20" s="42"/>
      <c r="AC20" s="42"/>
      <c r="AD20" s="42"/>
      <c r="AE20" s="42"/>
      <c r="AF20" s="42"/>
      <c r="AG20" s="42"/>
      <c r="AH20" s="42"/>
      <c r="AI20" s="42"/>
      <c r="AJ20" s="42"/>
      <c r="AK20" s="42">
        <v>4700</v>
      </c>
      <c r="AL20" s="42"/>
      <c r="AM20" s="72"/>
      <c r="AN20" s="72"/>
      <c r="AO20" s="23"/>
    </row>
    <row r="21" spans="1:41" ht="16.5" customHeight="1">
      <c r="A21" s="9" t="s">
        <v>556</v>
      </c>
      <c r="B21" s="13">
        <v>56963</v>
      </c>
      <c r="C21" s="12"/>
      <c r="D21" s="12"/>
      <c r="E21" s="12"/>
      <c r="F21" s="61">
        <v>0.1</v>
      </c>
      <c r="G21" s="13"/>
      <c r="H21" s="13"/>
      <c r="I21" s="31"/>
      <c r="J21" s="13"/>
      <c r="K21" s="31"/>
      <c r="L21" s="31"/>
      <c r="M21" s="23"/>
      <c r="N21" s="30"/>
      <c r="O21" s="23"/>
      <c r="P21" s="23"/>
      <c r="Q21" s="42"/>
      <c r="R21" s="12"/>
      <c r="S21" s="12"/>
      <c r="T21" s="12"/>
      <c r="U21" s="12"/>
      <c r="V21" s="12"/>
      <c r="W21" s="12"/>
      <c r="X21" s="42"/>
      <c r="Y21" s="42"/>
      <c r="Z21" s="42"/>
      <c r="AA21" s="42"/>
      <c r="AB21" s="42"/>
      <c r="AC21" s="42"/>
      <c r="AD21" s="42"/>
      <c r="AE21" s="42"/>
      <c r="AF21" s="42"/>
      <c r="AG21" s="42"/>
      <c r="AH21" s="42"/>
      <c r="AI21" s="42"/>
      <c r="AJ21" s="42"/>
      <c r="AK21" s="42">
        <v>2500</v>
      </c>
      <c r="AL21" s="42"/>
      <c r="AM21" s="72"/>
      <c r="AN21" s="72"/>
      <c r="AO21" s="23"/>
    </row>
    <row r="22" spans="1:41" ht="15" customHeight="1">
      <c r="A22" s="9" t="s">
        <v>557</v>
      </c>
      <c r="B22" s="13">
        <v>10604</v>
      </c>
      <c r="C22" s="12"/>
      <c r="D22" s="12"/>
      <c r="E22" s="12"/>
      <c r="F22" s="61">
        <v>0.019</v>
      </c>
      <c r="G22" s="13"/>
      <c r="H22" s="13"/>
      <c r="I22" s="12"/>
      <c r="J22" s="13"/>
      <c r="K22" s="12"/>
      <c r="L22" s="12"/>
      <c r="M22" s="23"/>
      <c r="N22" s="30"/>
      <c r="O22" s="23"/>
      <c r="P22" s="23"/>
      <c r="Q22" s="42"/>
      <c r="R22" s="12"/>
      <c r="S22" s="12"/>
      <c r="T22" s="12"/>
      <c r="U22" s="12"/>
      <c r="V22" s="12"/>
      <c r="W22" s="12"/>
      <c r="X22" s="42"/>
      <c r="Y22" s="42"/>
      <c r="Z22" s="42"/>
      <c r="AA22" s="42"/>
      <c r="AB22" s="42"/>
      <c r="AC22" s="42"/>
      <c r="AD22" s="42"/>
      <c r="AE22" s="42"/>
      <c r="AF22" s="42"/>
      <c r="AG22" s="42"/>
      <c r="AH22" s="42"/>
      <c r="AI22" s="42"/>
      <c r="AJ22" s="42"/>
      <c r="AK22" s="42">
        <v>5300</v>
      </c>
      <c r="AL22" s="454"/>
      <c r="AM22" s="72"/>
      <c r="AN22" s="72"/>
      <c r="AO22" s="23"/>
    </row>
    <row r="23" spans="1:41" ht="15.75">
      <c r="A23" s="9" t="s">
        <v>558</v>
      </c>
      <c r="B23" s="13">
        <v>106706</v>
      </c>
      <c r="C23" s="12"/>
      <c r="D23" s="12"/>
      <c r="E23" s="12"/>
      <c r="F23" s="61">
        <v>0.187</v>
      </c>
      <c r="G23" s="13"/>
      <c r="H23" s="13"/>
      <c r="I23" s="12"/>
      <c r="J23" s="13"/>
      <c r="K23" s="12"/>
      <c r="L23" s="12"/>
      <c r="M23" s="23"/>
      <c r="N23" s="30"/>
      <c r="O23" s="23"/>
      <c r="P23" s="23"/>
      <c r="Q23" s="42"/>
      <c r="R23" s="12"/>
      <c r="S23" s="12"/>
      <c r="T23" s="12"/>
      <c r="U23" s="12"/>
      <c r="V23" s="12"/>
      <c r="W23" s="12"/>
      <c r="X23" s="42"/>
      <c r="Y23" s="42"/>
      <c r="Z23" s="42"/>
      <c r="AA23" s="42"/>
      <c r="AB23" s="42"/>
      <c r="AC23" s="42"/>
      <c r="AD23" s="42"/>
      <c r="AE23" s="42"/>
      <c r="AF23" s="42"/>
      <c r="AG23" s="42"/>
      <c r="AH23" s="42"/>
      <c r="AI23" s="42"/>
      <c r="AJ23" s="42"/>
      <c r="AK23" s="42">
        <v>4500</v>
      </c>
      <c r="AL23" s="42"/>
      <c r="AM23" s="72"/>
      <c r="AN23" s="72"/>
      <c r="AO23" s="23"/>
    </row>
    <row r="24" spans="1:41" ht="15.75">
      <c r="A24" s="9" t="s">
        <v>559</v>
      </c>
      <c r="B24" s="13">
        <v>279260</v>
      </c>
      <c r="C24" s="12"/>
      <c r="D24" s="12"/>
      <c r="E24" s="12"/>
      <c r="F24" s="61">
        <v>0.489</v>
      </c>
      <c r="G24" s="13"/>
      <c r="H24" s="13"/>
      <c r="I24" s="23"/>
      <c r="J24" s="13"/>
      <c r="K24" s="12"/>
      <c r="L24" s="12"/>
      <c r="M24" s="23"/>
      <c r="N24" s="30"/>
      <c r="O24" s="23"/>
      <c r="P24" s="23"/>
      <c r="Q24" s="42"/>
      <c r="R24" s="12"/>
      <c r="S24" s="12"/>
      <c r="T24" s="12"/>
      <c r="U24" s="12"/>
      <c r="V24" s="12"/>
      <c r="W24" s="12"/>
      <c r="X24" s="42"/>
      <c r="Y24" s="42"/>
      <c r="Z24" s="42"/>
      <c r="AA24" s="42"/>
      <c r="AB24" s="42"/>
      <c r="AC24" s="42"/>
      <c r="AD24" s="42"/>
      <c r="AE24" s="42"/>
      <c r="AF24" s="42"/>
      <c r="AG24" s="42"/>
      <c r="AH24" s="42"/>
      <c r="AI24" s="42"/>
      <c r="AJ24" s="42"/>
      <c r="AK24" s="42">
        <v>13400</v>
      </c>
      <c r="AL24" s="42"/>
      <c r="AM24" s="72"/>
      <c r="AN24" s="72"/>
      <c r="AO24" s="23"/>
    </row>
    <row r="25" spans="1:41" ht="15.75">
      <c r="A25" s="9" t="s">
        <v>560</v>
      </c>
      <c r="B25" s="13">
        <v>101610</v>
      </c>
      <c r="C25" s="12"/>
      <c r="D25" s="12"/>
      <c r="E25" s="12"/>
      <c r="F25" s="61">
        <v>0.178</v>
      </c>
      <c r="G25" s="13"/>
      <c r="H25" s="13"/>
      <c r="I25" s="23"/>
      <c r="J25" s="13"/>
      <c r="K25" s="12"/>
      <c r="L25" s="23"/>
      <c r="M25" s="23"/>
      <c r="N25" s="30"/>
      <c r="O25" s="23"/>
      <c r="P25" s="23"/>
      <c r="Q25" s="42"/>
      <c r="R25" s="12"/>
      <c r="S25" s="12"/>
      <c r="T25" s="12"/>
      <c r="U25" s="12"/>
      <c r="V25" s="12"/>
      <c r="W25" s="12"/>
      <c r="X25" s="42"/>
      <c r="Y25" s="42"/>
      <c r="Z25" s="42"/>
      <c r="AA25" s="42"/>
      <c r="AB25" s="42"/>
      <c r="AC25" s="42"/>
      <c r="AD25" s="42"/>
      <c r="AE25" s="42"/>
      <c r="AF25" s="42"/>
      <c r="AG25" s="42"/>
      <c r="AH25" s="42"/>
      <c r="AI25" s="42"/>
      <c r="AJ25" s="42"/>
      <c r="AK25" s="42">
        <v>8200</v>
      </c>
      <c r="AL25" s="42"/>
      <c r="AM25" s="72"/>
      <c r="AN25" s="72"/>
      <c r="AO25" s="23"/>
    </row>
    <row r="26" spans="1:41" ht="15.75">
      <c r="A26" s="9" t="s">
        <v>561</v>
      </c>
      <c r="B26" s="13">
        <v>92555</v>
      </c>
      <c r="C26" s="12"/>
      <c r="D26" s="12"/>
      <c r="E26" s="12"/>
      <c r="F26" s="61">
        <v>0.162</v>
      </c>
      <c r="G26" s="13"/>
      <c r="H26" s="13"/>
      <c r="I26" s="12"/>
      <c r="J26" s="13"/>
      <c r="K26" s="61"/>
      <c r="L26" s="12"/>
      <c r="M26" s="23"/>
      <c r="N26" s="30"/>
      <c r="O26" s="23"/>
      <c r="P26" s="23"/>
      <c r="Q26" s="42"/>
      <c r="R26" s="12"/>
      <c r="S26" s="12"/>
      <c r="T26" s="12"/>
      <c r="U26" s="12"/>
      <c r="V26" s="12"/>
      <c r="W26" s="12"/>
      <c r="X26" s="42"/>
      <c r="Y26" s="42"/>
      <c r="Z26" s="42"/>
      <c r="AA26" s="42"/>
      <c r="AB26" s="42"/>
      <c r="AC26" s="42"/>
      <c r="AD26" s="42"/>
      <c r="AE26" s="42"/>
      <c r="AF26" s="42"/>
      <c r="AG26" s="42"/>
      <c r="AH26" s="42"/>
      <c r="AI26" s="42"/>
      <c r="AJ26" s="42"/>
      <c r="AK26" s="42">
        <v>9400</v>
      </c>
      <c r="AL26" s="42"/>
      <c r="AM26" s="72"/>
      <c r="AN26" s="72"/>
      <c r="AO26" s="23"/>
    </row>
    <row r="27" spans="1:41" ht="15.75">
      <c r="A27" s="9" t="s">
        <v>562</v>
      </c>
      <c r="B27" s="13">
        <v>111705</v>
      </c>
      <c r="C27" s="12"/>
      <c r="D27" s="12"/>
      <c r="E27" s="12"/>
      <c r="F27" s="61">
        <v>0.196</v>
      </c>
      <c r="G27" s="13"/>
      <c r="H27" s="13"/>
      <c r="I27" s="12"/>
      <c r="J27" s="13"/>
      <c r="K27" s="12"/>
      <c r="L27" s="12"/>
      <c r="M27" s="23"/>
      <c r="N27" s="30"/>
      <c r="O27" s="23"/>
      <c r="P27" s="23"/>
      <c r="Q27" s="42"/>
      <c r="R27" s="12"/>
      <c r="S27" s="12"/>
      <c r="T27" s="12"/>
      <c r="U27" s="12"/>
      <c r="V27" s="12"/>
      <c r="W27" s="12"/>
      <c r="X27" s="42"/>
      <c r="Y27" s="42"/>
      <c r="Z27" s="42"/>
      <c r="AA27" s="42"/>
      <c r="AB27" s="42"/>
      <c r="AC27" s="42"/>
      <c r="AD27" s="42"/>
      <c r="AE27" s="42"/>
      <c r="AF27" s="42"/>
      <c r="AG27" s="42"/>
      <c r="AH27" s="42"/>
      <c r="AI27" s="42"/>
      <c r="AJ27" s="42"/>
      <c r="AK27" s="42">
        <v>4800</v>
      </c>
      <c r="AL27" s="42"/>
      <c r="AM27" s="72"/>
      <c r="AN27" s="72"/>
      <c r="AO27" s="23"/>
    </row>
    <row r="28" spans="1:41" ht="15.75">
      <c r="A28" s="9" t="s">
        <v>563</v>
      </c>
      <c r="B28" s="13">
        <v>110910</v>
      </c>
      <c r="C28" s="12"/>
      <c r="D28" s="12"/>
      <c r="E28" s="12"/>
      <c r="F28" s="61">
        <v>0.194</v>
      </c>
      <c r="G28" s="13"/>
      <c r="H28" s="13"/>
      <c r="I28" s="23"/>
      <c r="J28" s="13"/>
      <c r="K28" s="12"/>
      <c r="L28" s="23"/>
      <c r="M28" s="23"/>
      <c r="N28" s="30"/>
      <c r="O28" s="23"/>
      <c r="P28" s="23"/>
      <c r="Q28" s="42"/>
      <c r="R28" s="12"/>
      <c r="S28" s="12"/>
      <c r="T28" s="12"/>
      <c r="U28" s="12"/>
      <c r="V28" s="12"/>
      <c r="W28" s="12"/>
      <c r="X28" s="42"/>
      <c r="Y28" s="42"/>
      <c r="Z28" s="42"/>
      <c r="AA28" s="42"/>
      <c r="AB28" s="42"/>
      <c r="AC28" s="42"/>
      <c r="AD28" s="42"/>
      <c r="AE28" s="42"/>
      <c r="AF28" s="42"/>
      <c r="AG28" s="42"/>
      <c r="AH28" s="42"/>
      <c r="AI28" s="42"/>
      <c r="AJ28" s="42"/>
      <c r="AK28" s="42">
        <v>4200</v>
      </c>
      <c r="AL28" s="454"/>
      <c r="AM28" s="72"/>
      <c r="AN28" s="72"/>
      <c r="AO28" s="23"/>
    </row>
    <row r="29" spans="1:41" ht="15.75">
      <c r="A29" s="9" t="s">
        <v>564</v>
      </c>
      <c r="B29" s="13">
        <v>55935</v>
      </c>
      <c r="C29" s="12"/>
      <c r="D29" s="12"/>
      <c r="E29" s="12"/>
      <c r="F29" s="61">
        <v>0.098</v>
      </c>
      <c r="G29" s="13"/>
      <c r="H29" s="13"/>
      <c r="I29" s="12"/>
      <c r="J29" s="13"/>
      <c r="K29" s="12"/>
      <c r="L29" s="12"/>
      <c r="M29" s="23"/>
      <c r="N29" s="30"/>
      <c r="O29" s="23"/>
      <c r="P29" s="23"/>
      <c r="Q29" s="42"/>
      <c r="R29" s="12"/>
      <c r="S29" s="12"/>
      <c r="T29" s="12"/>
      <c r="U29" s="12"/>
      <c r="V29" s="12"/>
      <c r="W29" s="12"/>
      <c r="X29" s="42"/>
      <c r="Y29" s="42"/>
      <c r="Z29" s="42"/>
      <c r="AA29" s="42"/>
      <c r="AB29" s="42"/>
      <c r="AC29" s="42"/>
      <c r="AD29" s="42"/>
      <c r="AE29" s="42"/>
      <c r="AF29" s="42"/>
      <c r="AG29" s="42"/>
      <c r="AH29" s="42"/>
      <c r="AI29" s="42"/>
      <c r="AJ29" s="42"/>
      <c r="AK29" s="42">
        <v>4300</v>
      </c>
      <c r="AL29" s="42"/>
      <c r="AM29" s="72"/>
      <c r="AN29" s="72"/>
      <c r="AO29" s="23"/>
    </row>
    <row r="30" spans="1:41" ht="15.75">
      <c r="A30" s="9" t="s">
        <v>565</v>
      </c>
      <c r="B30" s="13">
        <v>121515</v>
      </c>
      <c r="C30" s="12"/>
      <c r="D30" s="12"/>
      <c r="E30" s="12"/>
      <c r="F30" s="61">
        <v>0.213</v>
      </c>
      <c r="G30" s="13"/>
      <c r="H30" s="13"/>
      <c r="I30" s="12"/>
      <c r="J30" s="13"/>
      <c r="K30" s="12"/>
      <c r="L30" s="12"/>
      <c r="M30" s="23"/>
      <c r="N30" s="30"/>
      <c r="O30" s="23"/>
      <c r="P30" s="23"/>
      <c r="Q30" s="42"/>
      <c r="R30" s="12"/>
      <c r="S30" s="12"/>
      <c r="T30" s="12"/>
      <c r="U30" s="12"/>
      <c r="V30" s="12"/>
      <c r="W30" s="12"/>
      <c r="X30" s="42"/>
      <c r="Y30" s="42"/>
      <c r="Z30" s="42"/>
      <c r="AA30" s="42"/>
      <c r="AB30" s="42"/>
      <c r="AC30" s="42"/>
      <c r="AD30" s="42"/>
      <c r="AE30" s="42"/>
      <c r="AF30" s="42"/>
      <c r="AG30" s="42"/>
      <c r="AH30" s="42"/>
      <c r="AI30" s="42"/>
      <c r="AJ30" s="42"/>
      <c r="AK30" s="42">
        <v>6600</v>
      </c>
      <c r="AL30" s="42"/>
      <c r="AM30" s="72"/>
      <c r="AN30" s="72"/>
      <c r="AO30" s="23"/>
    </row>
    <row r="31" spans="1:41" ht="15.75">
      <c r="A31" s="9" t="s">
        <v>566</v>
      </c>
      <c r="B31" s="13">
        <v>50641</v>
      </c>
      <c r="C31" s="12"/>
      <c r="D31" s="12"/>
      <c r="E31" s="12"/>
      <c r="F31" s="61">
        <v>0.089</v>
      </c>
      <c r="G31" s="13"/>
      <c r="H31" s="13"/>
      <c r="I31" s="12"/>
      <c r="J31" s="13"/>
      <c r="K31" s="12"/>
      <c r="L31" s="12"/>
      <c r="M31" s="23"/>
      <c r="N31" s="30"/>
      <c r="O31" s="23"/>
      <c r="P31" s="23"/>
      <c r="Q31" s="42"/>
      <c r="R31" s="12"/>
      <c r="S31" s="12"/>
      <c r="T31" s="12"/>
      <c r="U31" s="12"/>
      <c r="V31" s="12"/>
      <c r="W31" s="12"/>
      <c r="X31" s="42"/>
      <c r="Y31" s="42"/>
      <c r="Z31" s="42"/>
      <c r="AA31" s="42"/>
      <c r="AB31" s="42"/>
      <c r="AC31" s="42"/>
      <c r="AD31" s="42"/>
      <c r="AE31" s="42"/>
      <c r="AF31" s="42"/>
      <c r="AG31" s="42"/>
      <c r="AH31" s="42"/>
      <c r="AI31" s="42"/>
      <c r="AJ31" s="42"/>
      <c r="AK31" s="42">
        <v>6300</v>
      </c>
      <c r="AL31" s="454"/>
      <c r="AM31" s="72"/>
      <c r="AN31" s="72"/>
      <c r="AO31" s="23"/>
    </row>
    <row r="32" spans="1:41" ht="15.75">
      <c r="A32" s="9" t="s">
        <v>567</v>
      </c>
      <c r="B32" s="13">
        <v>82565</v>
      </c>
      <c r="C32" s="12"/>
      <c r="D32" s="12"/>
      <c r="E32" s="12"/>
      <c r="F32" s="61">
        <v>0.145</v>
      </c>
      <c r="G32" s="13"/>
      <c r="H32" s="13"/>
      <c r="I32" s="23">
        <v>48800</v>
      </c>
      <c r="J32" s="13"/>
      <c r="K32" s="12"/>
      <c r="L32" s="12"/>
      <c r="M32" s="23"/>
      <c r="N32" s="30"/>
      <c r="O32" s="23"/>
      <c r="P32" s="23"/>
      <c r="Q32" s="42"/>
      <c r="R32" s="12"/>
      <c r="S32" s="12"/>
      <c r="T32" s="12"/>
      <c r="U32" s="12"/>
      <c r="V32" s="12"/>
      <c r="W32" s="12"/>
      <c r="X32" s="42"/>
      <c r="Y32" s="42"/>
      <c r="Z32" s="42"/>
      <c r="AA32" s="42"/>
      <c r="AB32" s="42"/>
      <c r="AC32" s="42"/>
      <c r="AD32" s="42"/>
      <c r="AE32" s="42"/>
      <c r="AF32" s="42"/>
      <c r="AG32" s="42"/>
      <c r="AH32" s="42"/>
      <c r="AI32" s="42"/>
      <c r="AJ32" s="42"/>
      <c r="AK32" s="42">
        <v>6300</v>
      </c>
      <c r="AL32" s="42"/>
      <c r="AM32" s="72"/>
      <c r="AN32" s="72"/>
      <c r="AO32" s="23"/>
    </row>
    <row r="33" spans="1:41" ht="15.75">
      <c r="A33" s="9" t="s">
        <v>568</v>
      </c>
      <c r="B33" s="13">
        <v>94390</v>
      </c>
      <c r="C33" s="12"/>
      <c r="D33" s="12"/>
      <c r="E33" s="12"/>
      <c r="F33" s="61">
        <v>0.165</v>
      </c>
      <c r="G33" s="13"/>
      <c r="H33" s="13"/>
      <c r="I33" s="12"/>
      <c r="J33" s="13"/>
      <c r="K33" s="12"/>
      <c r="L33" s="12"/>
      <c r="M33" s="23"/>
      <c r="N33" s="30"/>
      <c r="O33" s="23"/>
      <c r="P33" s="23"/>
      <c r="Q33" s="42"/>
      <c r="R33" s="12"/>
      <c r="S33" s="12"/>
      <c r="T33" s="12"/>
      <c r="U33" s="12"/>
      <c r="V33" s="12"/>
      <c r="W33" s="12"/>
      <c r="X33" s="42"/>
      <c r="Y33" s="42"/>
      <c r="Z33" s="42"/>
      <c r="AA33" s="42"/>
      <c r="AB33" s="42"/>
      <c r="AC33" s="42"/>
      <c r="AD33" s="42"/>
      <c r="AE33" s="42"/>
      <c r="AF33" s="42"/>
      <c r="AG33" s="42"/>
      <c r="AH33" s="42"/>
      <c r="AI33" s="42"/>
      <c r="AJ33" s="42"/>
      <c r="AK33" s="42">
        <v>4500</v>
      </c>
      <c r="AL33" s="42"/>
      <c r="AM33" s="72"/>
      <c r="AN33" s="72"/>
      <c r="AO33" s="23"/>
    </row>
    <row r="34" spans="1:41" ht="15.75">
      <c r="A34" s="9" t="s">
        <v>569</v>
      </c>
      <c r="B34" s="13">
        <v>73068</v>
      </c>
      <c r="C34" s="12"/>
      <c r="D34" s="12"/>
      <c r="E34" s="12"/>
      <c r="F34" s="61">
        <v>0.128</v>
      </c>
      <c r="G34" s="13"/>
      <c r="H34" s="13"/>
      <c r="I34" s="12"/>
      <c r="J34" s="13"/>
      <c r="K34" s="12"/>
      <c r="L34" s="12"/>
      <c r="M34" s="23"/>
      <c r="N34" s="30"/>
      <c r="O34" s="23"/>
      <c r="P34" s="23"/>
      <c r="Q34" s="42"/>
      <c r="R34" s="12"/>
      <c r="S34" s="12"/>
      <c r="T34" s="12"/>
      <c r="U34" s="12"/>
      <c r="V34" s="12"/>
      <c r="W34" s="12"/>
      <c r="X34" s="42"/>
      <c r="Y34" s="42"/>
      <c r="Z34" s="42"/>
      <c r="AA34" s="42"/>
      <c r="AB34" s="42"/>
      <c r="AC34" s="42"/>
      <c r="AD34" s="42"/>
      <c r="AE34" s="42"/>
      <c r="AF34" s="42"/>
      <c r="AG34" s="42"/>
      <c r="AH34" s="42"/>
      <c r="AI34" s="42"/>
      <c r="AJ34" s="42"/>
      <c r="AK34" s="42">
        <v>2300</v>
      </c>
      <c r="AL34" s="42"/>
      <c r="AM34" s="72"/>
      <c r="AN34" s="72"/>
      <c r="AO34" s="23"/>
    </row>
    <row r="35" spans="1:41" ht="15.75">
      <c r="A35" s="9" t="s">
        <v>570</v>
      </c>
      <c r="B35" s="13">
        <v>107955</v>
      </c>
      <c r="C35" s="12"/>
      <c r="D35" s="12"/>
      <c r="E35" s="12"/>
      <c r="F35" s="61">
        <v>0.189</v>
      </c>
      <c r="G35" s="13"/>
      <c r="H35" s="13"/>
      <c r="I35" s="23"/>
      <c r="J35" s="13"/>
      <c r="K35" s="12"/>
      <c r="L35" s="23"/>
      <c r="M35" s="23"/>
      <c r="N35" s="30"/>
      <c r="O35" s="23"/>
      <c r="P35" s="23"/>
      <c r="Q35" s="42"/>
      <c r="R35" s="12"/>
      <c r="S35" s="12"/>
      <c r="T35" s="12"/>
      <c r="U35" s="12"/>
      <c r="V35" s="12"/>
      <c r="W35" s="12"/>
      <c r="X35" s="42"/>
      <c r="Y35" s="42"/>
      <c r="Z35" s="42"/>
      <c r="AA35" s="42"/>
      <c r="AB35" s="42"/>
      <c r="AC35" s="42"/>
      <c r="AD35" s="42"/>
      <c r="AE35" s="42"/>
      <c r="AF35" s="42"/>
      <c r="AG35" s="42"/>
      <c r="AH35" s="42"/>
      <c r="AI35" s="42"/>
      <c r="AJ35" s="42"/>
      <c r="AK35" s="42">
        <v>6100</v>
      </c>
      <c r="AL35" s="42"/>
      <c r="AM35" s="72"/>
      <c r="AN35" s="72"/>
      <c r="AO35" s="23"/>
    </row>
    <row r="36" spans="1:41" ht="15.75">
      <c r="A36" s="9" t="s">
        <v>571</v>
      </c>
      <c r="B36" s="13">
        <v>32326</v>
      </c>
      <c r="C36" s="12"/>
      <c r="D36" s="12"/>
      <c r="E36" s="12"/>
      <c r="F36" s="61">
        <v>0.057</v>
      </c>
      <c r="G36" s="13"/>
      <c r="H36" s="13"/>
      <c r="I36" s="12"/>
      <c r="J36" s="13"/>
      <c r="K36" s="12"/>
      <c r="L36" s="12"/>
      <c r="M36" s="23"/>
      <c r="N36" s="30"/>
      <c r="O36" s="23"/>
      <c r="P36" s="23"/>
      <c r="Q36" s="42"/>
      <c r="R36" s="12"/>
      <c r="S36" s="12"/>
      <c r="T36" s="12"/>
      <c r="U36" s="12"/>
      <c r="V36" s="12"/>
      <c r="W36" s="12"/>
      <c r="X36" s="42"/>
      <c r="Y36" s="42"/>
      <c r="Z36" s="42"/>
      <c r="AA36" s="42"/>
      <c r="AB36" s="42"/>
      <c r="AC36" s="42"/>
      <c r="AD36" s="42"/>
      <c r="AE36" s="42"/>
      <c r="AF36" s="42"/>
      <c r="AG36" s="42"/>
      <c r="AH36" s="42"/>
      <c r="AI36" s="42"/>
      <c r="AJ36" s="42"/>
      <c r="AK36" s="42">
        <v>14000</v>
      </c>
      <c r="AL36" s="42"/>
      <c r="AM36" s="72"/>
      <c r="AN36" s="72"/>
      <c r="AO36" s="23"/>
    </row>
    <row r="37" spans="1:41" ht="15.75">
      <c r="A37" s="9" t="s">
        <v>156</v>
      </c>
      <c r="B37" s="13">
        <v>32108</v>
      </c>
      <c r="C37" s="12"/>
      <c r="D37" s="12"/>
      <c r="E37" s="12"/>
      <c r="F37" s="61">
        <v>0.056</v>
      </c>
      <c r="G37" s="13"/>
      <c r="H37" s="13"/>
      <c r="I37" s="23"/>
      <c r="J37" s="13"/>
      <c r="K37" s="31"/>
      <c r="L37" s="23"/>
      <c r="M37" s="23"/>
      <c r="N37" s="30"/>
      <c r="O37" s="23"/>
      <c r="P37" s="23"/>
      <c r="Q37" s="42"/>
      <c r="R37" s="12"/>
      <c r="S37" s="12"/>
      <c r="T37" s="12"/>
      <c r="U37" s="12"/>
      <c r="V37" s="12"/>
      <c r="W37" s="12"/>
      <c r="X37" s="42"/>
      <c r="Y37" s="42"/>
      <c r="Z37" s="42"/>
      <c r="AA37" s="42"/>
      <c r="AB37" s="42"/>
      <c r="AC37" s="42"/>
      <c r="AD37" s="42"/>
      <c r="AE37" s="42"/>
      <c r="AF37" s="42"/>
      <c r="AG37" s="42"/>
      <c r="AH37" s="42"/>
      <c r="AI37" s="72"/>
      <c r="AJ37" s="72"/>
      <c r="AK37" s="42">
        <v>11000</v>
      </c>
      <c r="AL37" s="42"/>
      <c r="AM37" s="72"/>
      <c r="AN37" s="72"/>
      <c r="AO37" s="23"/>
    </row>
    <row r="38" spans="1:41" ht="15.75">
      <c r="A38" s="9" t="s">
        <v>580</v>
      </c>
      <c r="B38" s="13">
        <v>53406</v>
      </c>
      <c r="C38" s="12"/>
      <c r="D38" s="12"/>
      <c r="E38" s="12"/>
      <c r="F38" s="61">
        <v>0.094</v>
      </c>
      <c r="G38" s="13"/>
      <c r="H38" s="13"/>
      <c r="I38" s="23"/>
      <c r="J38" s="13"/>
      <c r="K38" s="12"/>
      <c r="L38" s="12"/>
      <c r="M38" s="23"/>
      <c r="N38" s="30"/>
      <c r="O38" s="23"/>
      <c r="P38" s="23"/>
      <c r="Q38" s="42"/>
      <c r="R38" s="12"/>
      <c r="S38" s="12"/>
      <c r="T38" s="12"/>
      <c r="U38" s="12"/>
      <c r="V38" s="12"/>
      <c r="W38" s="12"/>
      <c r="X38" s="42"/>
      <c r="Y38" s="42"/>
      <c r="Z38" s="42"/>
      <c r="AA38" s="42"/>
      <c r="AB38" s="42"/>
      <c r="AC38" s="42"/>
      <c r="AD38" s="42"/>
      <c r="AE38" s="42"/>
      <c r="AF38" s="42"/>
      <c r="AG38" s="42"/>
      <c r="AH38" s="42"/>
      <c r="AI38" s="42"/>
      <c r="AJ38" s="42"/>
      <c r="AK38" s="42">
        <v>4600</v>
      </c>
      <c r="AL38" s="42"/>
      <c r="AM38" s="72"/>
      <c r="AN38" s="72"/>
      <c r="AO38" s="23"/>
    </row>
    <row r="39" spans="1:41" ht="15.75">
      <c r="A39" s="9" t="s">
        <v>581</v>
      </c>
      <c r="B39" s="13">
        <v>35473</v>
      </c>
      <c r="C39" s="12"/>
      <c r="D39" s="12"/>
      <c r="E39" s="12"/>
      <c r="F39" s="61">
        <v>0.062</v>
      </c>
      <c r="G39" s="13"/>
      <c r="H39" s="13"/>
      <c r="I39" s="23"/>
      <c r="J39" s="13"/>
      <c r="K39" s="12"/>
      <c r="L39" s="12"/>
      <c r="M39" s="23"/>
      <c r="N39" s="30"/>
      <c r="O39" s="23"/>
      <c r="P39" s="23"/>
      <c r="Q39" s="42"/>
      <c r="R39" s="12"/>
      <c r="S39" s="12"/>
      <c r="T39" s="12"/>
      <c r="U39" s="12"/>
      <c r="V39" s="12"/>
      <c r="W39" s="12"/>
      <c r="X39" s="42"/>
      <c r="Y39" s="42"/>
      <c r="Z39" s="42"/>
      <c r="AA39" s="42"/>
      <c r="AB39" s="42"/>
      <c r="AC39" s="42"/>
      <c r="AD39" s="42"/>
      <c r="AE39" s="42"/>
      <c r="AF39" s="42"/>
      <c r="AG39" s="42"/>
      <c r="AH39" s="42"/>
      <c r="AI39" s="42"/>
      <c r="AJ39" s="42"/>
      <c r="AK39" s="42">
        <v>4100</v>
      </c>
      <c r="AL39" s="42"/>
      <c r="AM39" s="72"/>
      <c r="AN39" s="72"/>
      <c r="AO39" s="23"/>
    </row>
    <row r="40" spans="1:41" ht="15.75">
      <c r="A40" s="9" t="s">
        <v>583</v>
      </c>
      <c r="B40" s="13">
        <v>77491</v>
      </c>
      <c r="C40" s="12"/>
      <c r="D40" s="12"/>
      <c r="E40" s="12"/>
      <c r="F40" s="61">
        <v>0.136</v>
      </c>
      <c r="G40" s="13"/>
      <c r="H40" s="13"/>
      <c r="I40" s="23">
        <v>107000</v>
      </c>
      <c r="J40" s="13"/>
      <c r="K40" s="12"/>
      <c r="L40" s="23"/>
      <c r="M40" s="12"/>
      <c r="N40" s="30"/>
      <c r="O40" s="23"/>
      <c r="P40" s="23"/>
      <c r="Q40" s="42"/>
      <c r="R40" s="12"/>
      <c r="S40" s="12"/>
      <c r="T40" s="12"/>
      <c r="U40" s="12"/>
      <c r="V40" s="12"/>
      <c r="W40" s="12"/>
      <c r="X40" s="42"/>
      <c r="Y40" s="42"/>
      <c r="Z40" s="42"/>
      <c r="AA40" s="42"/>
      <c r="AB40" s="42"/>
      <c r="AC40" s="42"/>
      <c r="AD40" s="42"/>
      <c r="AE40" s="42"/>
      <c r="AF40" s="42"/>
      <c r="AG40" s="42"/>
      <c r="AH40" s="42"/>
      <c r="AI40" s="72"/>
      <c r="AJ40" s="72"/>
      <c r="AK40" s="42">
        <v>9900</v>
      </c>
      <c r="AL40" s="42"/>
      <c r="AM40" s="72"/>
      <c r="AN40" s="72"/>
      <c r="AO40" s="23"/>
    </row>
    <row r="41" spans="1:41" ht="15.75">
      <c r="A41" s="9" t="s">
        <v>584</v>
      </c>
      <c r="B41" s="13">
        <v>3402</v>
      </c>
      <c r="C41" s="12"/>
      <c r="D41" s="12"/>
      <c r="E41" s="12"/>
      <c r="F41" s="61">
        <v>0.006</v>
      </c>
      <c r="G41" s="13"/>
      <c r="H41" s="13"/>
      <c r="I41" s="12"/>
      <c r="J41" s="13"/>
      <c r="K41" s="12"/>
      <c r="L41" s="12"/>
      <c r="M41" s="12"/>
      <c r="N41" s="30"/>
      <c r="O41" s="23"/>
      <c r="P41" s="23"/>
      <c r="Q41" s="42"/>
      <c r="R41" s="12"/>
      <c r="S41" s="12"/>
      <c r="T41" s="12"/>
      <c r="U41" s="12"/>
      <c r="V41" s="12"/>
      <c r="W41" s="12"/>
      <c r="X41" s="42"/>
      <c r="Y41" s="42"/>
      <c r="Z41" s="42"/>
      <c r="AA41" s="42"/>
      <c r="AB41" s="42"/>
      <c r="AC41" s="42"/>
      <c r="AD41" s="42"/>
      <c r="AE41" s="42"/>
      <c r="AF41" s="42"/>
      <c r="AG41" s="42"/>
      <c r="AH41" s="42"/>
      <c r="AI41" s="42"/>
      <c r="AJ41" s="42"/>
      <c r="AK41" s="42">
        <v>4700</v>
      </c>
      <c r="AL41" s="42"/>
      <c r="AM41" s="72"/>
      <c r="AN41" s="72"/>
      <c r="AO41" s="23"/>
    </row>
    <row r="42" spans="1:41" ht="15.75">
      <c r="A42" s="14" t="s">
        <v>593</v>
      </c>
      <c r="B42" s="32">
        <f>SUM(B17:B41)</f>
        <v>1873568</v>
      </c>
      <c r="C42" s="33"/>
      <c r="D42" s="33"/>
      <c r="E42" s="33"/>
      <c r="F42" s="62"/>
      <c r="G42" s="32">
        <f>SUM(G17:G41)</f>
        <v>0</v>
      </c>
      <c r="H42" s="32">
        <f>SUM(H17:H41)</f>
        <v>0</v>
      </c>
      <c r="I42" s="32">
        <f>SUM(I17:I41)</f>
        <v>370800</v>
      </c>
      <c r="J42" s="32">
        <f>SUM(J17:J41)</f>
        <v>0</v>
      </c>
      <c r="K42" s="33"/>
      <c r="L42" s="32"/>
      <c r="M42" s="32">
        <f>SUM(M17:M41)</f>
        <v>0</v>
      </c>
      <c r="N42" s="32">
        <f>SUM(N17:N41)</f>
        <v>0</v>
      </c>
      <c r="O42" s="34"/>
      <c r="P42" s="32">
        <f>SUM(P17:P41)</f>
        <v>0</v>
      </c>
      <c r="Q42" s="32">
        <f>SUM(Q17:Q41)</f>
        <v>0</v>
      </c>
      <c r="R42" s="33"/>
      <c r="S42" s="33"/>
      <c r="T42" s="33"/>
      <c r="U42" s="33"/>
      <c r="V42" s="33"/>
      <c r="W42" s="32">
        <f>SUM(W17:W41)</f>
        <v>0</v>
      </c>
      <c r="X42" s="32">
        <f>SUM(X17:X41)</f>
        <v>0</v>
      </c>
      <c r="Y42" s="32">
        <f>SUM(Y17:Y41)</f>
        <v>0</v>
      </c>
      <c r="Z42" s="45"/>
      <c r="AA42" s="45"/>
      <c r="AB42" s="32">
        <f>SUM(AB17:AB41)</f>
        <v>0</v>
      </c>
      <c r="AC42" s="32">
        <f>SUM(AC17:AC41)</f>
        <v>0</v>
      </c>
      <c r="AD42" s="32"/>
      <c r="AE42" s="45"/>
      <c r="AF42" s="32"/>
      <c r="AG42" s="32"/>
      <c r="AH42" s="32">
        <f>SUM(AH17:AH41)</f>
        <v>0</v>
      </c>
      <c r="AI42" s="32">
        <f>SUM(AI17:AI41)</f>
        <v>0</v>
      </c>
      <c r="AJ42" s="45">
        <f>SUM(AJ17:AJ41)</f>
        <v>0</v>
      </c>
      <c r="AK42" s="32">
        <f>SUM(AK17:AK41)</f>
        <v>165500</v>
      </c>
      <c r="AL42" s="32"/>
      <c r="AM42" s="32">
        <f>SUM(AM17:AM41)</f>
        <v>0</v>
      </c>
      <c r="AN42" s="634">
        <f>R42+S42+T42+U42+V42+W42+X42+Y42+Z42+AA42+AE42+AB42+AC42+AD42+AH42+AF42+AI42+AJ42+AK42+AM42+AG42</f>
        <v>165500</v>
      </c>
      <c r="AO42" s="34"/>
    </row>
    <row r="43" spans="1:41" ht="15.75">
      <c r="A43" s="15" t="s">
        <v>592</v>
      </c>
      <c r="B43" s="13">
        <v>1541764</v>
      </c>
      <c r="C43" s="12"/>
      <c r="D43" s="12"/>
      <c r="E43" s="12"/>
      <c r="F43" s="12">
        <v>2.699</v>
      </c>
      <c r="G43" s="13"/>
      <c r="H43" s="13"/>
      <c r="I43" s="16">
        <v>100000</v>
      </c>
      <c r="J43" s="13"/>
      <c r="K43" s="63"/>
      <c r="L43" s="16"/>
      <c r="M43" s="12"/>
      <c r="N43" s="12"/>
      <c r="O43" s="12"/>
      <c r="P43" s="12"/>
      <c r="Q43" s="32"/>
      <c r="R43" s="12"/>
      <c r="S43" s="12"/>
      <c r="T43" s="12"/>
      <c r="U43" s="12"/>
      <c r="V43" s="23"/>
      <c r="W43" s="23"/>
      <c r="X43" s="32"/>
      <c r="Y43" s="32"/>
      <c r="Z43" s="45"/>
      <c r="AA43" s="45"/>
      <c r="AB43" s="45"/>
      <c r="AC43" s="50"/>
      <c r="AD43" s="45"/>
      <c r="AE43" s="45"/>
      <c r="AF43" s="50"/>
      <c r="AG43" s="45"/>
      <c r="AH43" s="50"/>
      <c r="AI43" s="50"/>
      <c r="AJ43" s="50"/>
      <c r="AK43" s="50">
        <v>351600</v>
      </c>
      <c r="AL43" s="455"/>
      <c r="AM43" s="50">
        <v>1473712</v>
      </c>
      <c r="AN43" s="634">
        <f>R43+S43+T43+U43+V43+W43+X43+Y43+Z43+AA43+AE43+AB43+AC43+AD43+AH43+AF43+AI43+AJ43+AK43+AM43+AG43</f>
        <v>1825312</v>
      </c>
      <c r="AO43" s="34"/>
    </row>
    <row r="44" spans="1:41" ht="15.75">
      <c r="A44" s="15" t="s">
        <v>590</v>
      </c>
      <c r="B44" s="13">
        <v>41348968</v>
      </c>
      <c r="C44" s="12"/>
      <c r="D44" s="12"/>
      <c r="E44" s="12"/>
      <c r="F44" s="12"/>
      <c r="G44" s="13"/>
      <c r="H44" s="13"/>
      <c r="I44" s="12"/>
      <c r="J44" s="13"/>
      <c r="K44" s="12"/>
      <c r="L44" s="12"/>
      <c r="M44" s="23"/>
      <c r="N44" s="12"/>
      <c r="O44" s="16"/>
      <c r="P44" s="16"/>
      <c r="Q44" s="43"/>
      <c r="R44" s="23">
        <v>27227000</v>
      </c>
      <c r="S44" s="16">
        <v>717000</v>
      </c>
      <c r="T44" s="16">
        <v>3108000</v>
      </c>
      <c r="U44" s="16">
        <v>1628500</v>
      </c>
      <c r="V44" s="16"/>
      <c r="W44" s="16"/>
      <c r="X44" s="43"/>
      <c r="Y44" s="43"/>
      <c r="Z44" s="43"/>
      <c r="AA44" s="43"/>
      <c r="AB44" s="43"/>
      <c r="AC44" s="43"/>
      <c r="AD44" s="43">
        <v>252000</v>
      </c>
      <c r="AE44" s="43">
        <v>37500</v>
      </c>
      <c r="AF44" s="43">
        <v>50976</v>
      </c>
      <c r="AG44" s="43">
        <v>20200</v>
      </c>
      <c r="AH44" s="43">
        <v>1092000</v>
      </c>
      <c r="AI44" s="43"/>
      <c r="AJ44" s="43"/>
      <c r="AK44" s="43"/>
      <c r="AL44" s="43"/>
      <c r="AM44" s="43">
        <v>1526288</v>
      </c>
      <c r="AN44" s="634">
        <f>R44+S44+T44+U44+V44+W44+X44+Y44+Z44+AA44+AE44+AB44+AC44+AD44+AH44+AF44+AI44+AJ44+AK44+AM44+AG44</f>
        <v>35659464</v>
      </c>
      <c r="AO44" s="34"/>
    </row>
    <row r="45" spans="1:41" ht="15.75">
      <c r="A45" s="17" t="s">
        <v>591</v>
      </c>
      <c r="B45" s="32">
        <f>B42+B43+B44</f>
        <v>44764300</v>
      </c>
      <c r="C45" s="33"/>
      <c r="D45" s="33"/>
      <c r="E45" s="33"/>
      <c r="F45" s="62">
        <f>SUM(F17:F43)</f>
        <v>5.983</v>
      </c>
      <c r="G45" s="32">
        <f>G42+G43+G44</f>
        <v>0</v>
      </c>
      <c r="H45" s="32">
        <f>H42+H43+H44</f>
        <v>0</v>
      </c>
      <c r="I45" s="32">
        <f>I42+I43+I44</f>
        <v>470800</v>
      </c>
      <c r="J45" s="32">
        <f>J42+J43+J44</f>
        <v>0</v>
      </c>
      <c r="K45" s="32"/>
      <c r="L45" s="32"/>
      <c r="M45" s="32">
        <f>M42+M43+M44</f>
        <v>0</v>
      </c>
      <c r="N45" s="32">
        <f>N42+N43+N44</f>
        <v>0</v>
      </c>
      <c r="O45" s="34"/>
      <c r="P45" s="34">
        <f aca="true" t="shared" si="0" ref="P45:AD45">P42+P43+P44</f>
        <v>0</v>
      </c>
      <c r="Q45" s="32">
        <f t="shared" si="0"/>
        <v>0</v>
      </c>
      <c r="R45" s="32">
        <f t="shared" si="0"/>
        <v>27227000</v>
      </c>
      <c r="S45" s="32">
        <f t="shared" si="0"/>
        <v>717000</v>
      </c>
      <c r="T45" s="32">
        <f t="shared" si="0"/>
        <v>3108000</v>
      </c>
      <c r="U45" s="32">
        <f t="shared" si="0"/>
        <v>1628500</v>
      </c>
      <c r="V45" s="32">
        <f t="shared" si="0"/>
        <v>0</v>
      </c>
      <c r="W45" s="32">
        <f t="shared" si="0"/>
        <v>0</v>
      </c>
      <c r="X45" s="32">
        <f t="shared" si="0"/>
        <v>0</v>
      </c>
      <c r="Y45" s="32">
        <f t="shared" si="0"/>
        <v>0</v>
      </c>
      <c r="Z45" s="32">
        <f t="shared" si="0"/>
        <v>0</v>
      </c>
      <c r="AA45" s="32">
        <f t="shared" si="0"/>
        <v>0</v>
      </c>
      <c r="AB45" s="32">
        <f t="shared" si="0"/>
        <v>0</v>
      </c>
      <c r="AC45" s="32">
        <f t="shared" si="0"/>
        <v>0</v>
      </c>
      <c r="AD45" s="32">
        <f t="shared" si="0"/>
        <v>252000</v>
      </c>
      <c r="AE45" s="45">
        <f>SUM(AE17:AE44)</f>
        <v>37500</v>
      </c>
      <c r="AF45" s="45">
        <f aca="true" t="shared" si="1" ref="AF45:AM45">AF42+AF43+AF44</f>
        <v>50976</v>
      </c>
      <c r="AG45" s="45">
        <f>SUM(AG17:AG44)</f>
        <v>20200</v>
      </c>
      <c r="AH45" s="45">
        <f t="shared" si="1"/>
        <v>1092000</v>
      </c>
      <c r="AI45" s="45">
        <f t="shared" si="1"/>
        <v>0</v>
      </c>
      <c r="AJ45" s="45">
        <f t="shared" si="1"/>
        <v>0</v>
      </c>
      <c r="AK45" s="45">
        <f t="shared" si="1"/>
        <v>517100</v>
      </c>
      <c r="AL45" s="456"/>
      <c r="AM45" s="45">
        <f t="shared" si="1"/>
        <v>3000000</v>
      </c>
      <c r="AN45" s="634">
        <f>AN42+AN43+AN44</f>
        <v>37650276</v>
      </c>
      <c r="AO45" s="34"/>
    </row>
    <row r="46" spans="1:41" ht="15.75">
      <c r="A46" s="635" t="s">
        <v>39</v>
      </c>
      <c r="B46" s="24"/>
      <c r="C46" s="24"/>
      <c r="D46" s="24"/>
      <c r="E46" s="24"/>
      <c r="F46" s="24"/>
      <c r="G46" s="24"/>
      <c r="H46" s="24"/>
      <c r="I46" s="24"/>
      <c r="J46" s="24"/>
      <c r="K46" s="12"/>
      <c r="L46" s="12"/>
      <c r="M46" s="12"/>
      <c r="N46" s="12"/>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637">
        <v>83200</v>
      </c>
    </row>
    <row r="47" spans="1:20" ht="18">
      <c r="A47" s="1244"/>
      <c r="B47" s="1244"/>
      <c r="C47" s="1244"/>
      <c r="D47" s="1244"/>
      <c r="E47" s="1244"/>
      <c r="F47" s="1244"/>
      <c r="G47" s="1244"/>
      <c r="H47" s="48"/>
      <c r="I47" s="48"/>
      <c r="J47" s="26"/>
      <c r="K47" s="22"/>
      <c r="L47" s="22"/>
      <c r="M47" s="22"/>
      <c r="N47" s="22"/>
      <c r="S47" s="1209"/>
      <c r="T47" s="1209"/>
    </row>
    <row r="50" spans="1:20" ht="18">
      <c r="A50" s="1244" t="s">
        <v>306</v>
      </c>
      <c r="B50" s="1244"/>
      <c r="C50" s="1244"/>
      <c r="D50" s="1244"/>
      <c r="E50" s="1244"/>
      <c r="F50" s="1244"/>
      <c r="G50" s="1244"/>
      <c r="H50" s="48"/>
      <c r="I50" s="48"/>
      <c r="J50" s="26"/>
      <c r="K50" s="22"/>
      <c r="L50" s="22"/>
      <c r="M50" s="22"/>
      <c r="N50" s="22"/>
      <c r="S50" s="1209" t="s">
        <v>349</v>
      </c>
      <c r="T50" s="1209"/>
    </row>
  </sheetData>
  <mergeCells count="39">
    <mergeCell ref="A50:G50"/>
    <mergeCell ref="S50:T50"/>
    <mergeCell ref="I12:I13"/>
    <mergeCell ref="E15:E16"/>
    <mergeCell ref="B14:D14"/>
    <mergeCell ref="A47:G47"/>
    <mergeCell ref="D15:D16"/>
    <mergeCell ref="A11:A16"/>
    <mergeCell ref="G15:G16"/>
    <mergeCell ref="B11:AO11"/>
    <mergeCell ref="AD5:AN5"/>
    <mergeCell ref="V6:AN6"/>
    <mergeCell ref="V7:AN7"/>
    <mergeCell ref="AD8:AN8"/>
    <mergeCell ref="Z5:AA5"/>
    <mergeCell ref="AB5:AC5"/>
    <mergeCell ref="V5:W5"/>
    <mergeCell ref="X5:Y5"/>
    <mergeCell ref="A5:S8"/>
    <mergeCell ref="K15:K16"/>
    <mergeCell ref="M12:M13"/>
    <mergeCell ref="J12:J13"/>
    <mergeCell ref="B12:D13"/>
    <mergeCell ref="G12:G13"/>
    <mergeCell ref="H12:H13"/>
    <mergeCell ref="C15:C16"/>
    <mergeCell ref="E13:E14"/>
    <mergeCell ref="AL13:AL14"/>
    <mergeCell ref="B15:B16"/>
    <mergeCell ref="F12:F13"/>
    <mergeCell ref="R12:AO12"/>
    <mergeCell ref="N12:N13"/>
    <mergeCell ref="S47:T47"/>
    <mergeCell ref="R13:R16"/>
    <mergeCell ref="M15:M16"/>
    <mergeCell ref="K12:K13"/>
    <mergeCell ref="P12:P13"/>
    <mergeCell ref="Q12:Q13"/>
    <mergeCell ref="O12:O13"/>
  </mergeCells>
  <hyperlinks>
    <hyperlink ref="A26" r:id="rId1" display="_ftnref1"/>
  </hyperlinks>
  <printOptions/>
  <pageMargins left="0.1968503937007874" right="0.1968503937007874" top="0.1968503937007874" bottom="0.1968503937007874" header="0.5118110236220472" footer="0.5118110236220472"/>
  <pageSetup horizontalDpi="600" verticalDpi="600" orientation="landscape" paperSize="9" scale="55" r:id="rId2"/>
</worksheet>
</file>

<file path=xl/worksheets/sheet6.xml><?xml version="1.0" encoding="utf-8"?>
<worksheet xmlns="http://schemas.openxmlformats.org/spreadsheetml/2006/main" xmlns:r="http://schemas.openxmlformats.org/officeDocument/2006/relationships">
  <dimension ref="A2:O20"/>
  <sheetViews>
    <sheetView showZeros="0" workbookViewId="0" topLeftCell="A11">
      <selection activeCell="K11" sqref="K11:K13"/>
    </sheetView>
  </sheetViews>
  <sheetFormatPr defaultColWidth="9.00390625" defaultRowHeight="12.75"/>
  <cols>
    <col min="1" max="1" width="16.125" style="0" customWidth="1"/>
    <col min="2" max="2" width="28.25390625" style="0" customWidth="1"/>
    <col min="6" max="6" width="13.375" style="0" customWidth="1"/>
    <col min="7" max="7" width="11.125" style="0" customWidth="1"/>
    <col min="10" max="10" width="16.25390625" style="0" customWidth="1"/>
    <col min="11" max="11" width="11.75390625" style="0" customWidth="1"/>
    <col min="12" max="12" width="11.875" style="0" customWidth="1"/>
    <col min="14" max="14" width="15.625" style="0" customWidth="1"/>
  </cols>
  <sheetData>
    <row r="2" spans="12:14" ht="12.75">
      <c r="L2" s="1253" t="s">
        <v>308</v>
      </c>
      <c r="M2" s="1253"/>
      <c r="N2" s="1253"/>
    </row>
    <row r="3" spans="10:14" ht="20.25" customHeight="1">
      <c r="J3" s="1257" t="s">
        <v>333</v>
      </c>
      <c r="K3" s="1253"/>
      <c r="L3" s="1253"/>
      <c r="M3" s="1253"/>
      <c r="N3" s="1253"/>
    </row>
    <row r="4" spans="10:14" ht="15.75">
      <c r="J4" s="578"/>
      <c r="K4" s="1254" t="s">
        <v>9</v>
      </c>
      <c r="L4" s="1255"/>
      <c r="M4" s="1255"/>
      <c r="N4" s="1255"/>
    </row>
    <row r="5" spans="11:14" ht="12.75">
      <c r="K5" s="1253" t="s">
        <v>586</v>
      </c>
      <c r="L5" s="1253"/>
      <c r="M5" s="1253"/>
      <c r="N5" s="1253"/>
    </row>
    <row r="7" spans="1:14" ht="12.75">
      <c r="A7" s="1258" t="s">
        <v>588</v>
      </c>
      <c r="B7" s="1259"/>
      <c r="C7" s="1259"/>
      <c r="D7" s="1259"/>
      <c r="E7" s="1259"/>
      <c r="F7" s="1259"/>
      <c r="G7" s="1259"/>
      <c r="H7" s="1259"/>
      <c r="I7" s="1259"/>
      <c r="J7" s="1259"/>
      <c r="K7" s="1259"/>
      <c r="L7" s="1259"/>
      <c r="M7" s="1259"/>
      <c r="N7" s="1259"/>
    </row>
    <row r="8" spans="1:14" ht="24.75" customHeight="1">
      <c r="A8" s="1259"/>
      <c r="B8" s="1259"/>
      <c r="C8" s="1259"/>
      <c r="D8" s="1259"/>
      <c r="E8" s="1259"/>
      <c r="F8" s="1259"/>
      <c r="G8" s="1259"/>
      <c r="H8" s="1259"/>
      <c r="I8" s="1259"/>
      <c r="J8" s="1259"/>
      <c r="K8" s="1259"/>
      <c r="L8" s="1259"/>
      <c r="M8" s="1259"/>
      <c r="N8" s="1259"/>
    </row>
    <row r="9" ht="12.75">
      <c r="N9" s="552" t="s">
        <v>260</v>
      </c>
    </row>
    <row r="10" spans="1:14" ht="12.75">
      <c r="A10" s="1260" t="s">
        <v>309</v>
      </c>
      <c r="B10" s="1240" t="s">
        <v>346</v>
      </c>
      <c r="C10" s="1240" t="s">
        <v>310</v>
      </c>
      <c r="D10" s="1240"/>
      <c r="E10" s="1240"/>
      <c r="F10" s="1240"/>
      <c r="G10" s="1240" t="s">
        <v>311</v>
      </c>
      <c r="H10" s="1240"/>
      <c r="I10" s="1240"/>
      <c r="J10" s="1240"/>
      <c r="K10" s="1256" t="s">
        <v>312</v>
      </c>
      <c r="L10" s="1240"/>
      <c r="M10" s="1240"/>
      <c r="N10" s="1240"/>
    </row>
    <row r="11" spans="1:14" ht="49.5" customHeight="1">
      <c r="A11" s="1260"/>
      <c r="B11" s="1240"/>
      <c r="C11" s="1240" t="s">
        <v>598</v>
      </c>
      <c r="D11" s="1240" t="s">
        <v>599</v>
      </c>
      <c r="E11" s="1240"/>
      <c r="F11" s="1256" t="s">
        <v>600</v>
      </c>
      <c r="G11" s="1240" t="s">
        <v>598</v>
      </c>
      <c r="H11" s="1240" t="s">
        <v>599</v>
      </c>
      <c r="I11" s="1240"/>
      <c r="J11" s="1256" t="s">
        <v>600</v>
      </c>
      <c r="K11" s="1256" t="s">
        <v>598</v>
      </c>
      <c r="L11" s="1256" t="s">
        <v>599</v>
      </c>
      <c r="M11" s="1240"/>
      <c r="N11" s="1256" t="s">
        <v>600</v>
      </c>
    </row>
    <row r="12" spans="1:14" ht="12.75">
      <c r="A12" s="1260" t="s">
        <v>610</v>
      </c>
      <c r="B12" s="1240" t="s">
        <v>313</v>
      </c>
      <c r="C12" s="1240"/>
      <c r="D12" s="1240" t="s">
        <v>642</v>
      </c>
      <c r="E12" s="1240" t="s">
        <v>261</v>
      </c>
      <c r="F12" s="1240"/>
      <c r="G12" s="1240"/>
      <c r="H12" s="1240" t="s">
        <v>642</v>
      </c>
      <c r="I12" s="1240" t="s">
        <v>261</v>
      </c>
      <c r="J12" s="1240"/>
      <c r="K12" s="1240"/>
      <c r="L12" s="1256" t="s">
        <v>642</v>
      </c>
      <c r="M12" s="1256" t="s">
        <v>261</v>
      </c>
      <c r="N12" s="1240"/>
    </row>
    <row r="13" spans="1:14" ht="66.75" customHeight="1">
      <c r="A13" s="1260"/>
      <c r="B13" s="1240"/>
      <c r="C13" s="1240"/>
      <c r="D13" s="1240"/>
      <c r="E13" s="1240"/>
      <c r="F13" s="1240"/>
      <c r="G13" s="1240"/>
      <c r="H13" s="1240"/>
      <c r="I13" s="1240"/>
      <c r="J13" s="1240"/>
      <c r="K13" s="1240"/>
      <c r="L13" s="1240"/>
      <c r="M13" s="1240"/>
      <c r="N13" s="1240"/>
    </row>
    <row r="14" spans="1:15" ht="12.75">
      <c r="A14" s="553">
        <v>1</v>
      </c>
      <c r="B14" s="553">
        <v>2</v>
      </c>
      <c r="C14" s="553">
        <v>3</v>
      </c>
      <c r="D14" s="553">
        <v>4</v>
      </c>
      <c r="E14" s="553">
        <v>5</v>
      </c>
      <c r="F14" s="554">
        <v>6</v>
      </c>
      <c r="G14" s="553">
        <v>7</v>
      </c>
      <c r="H14" s="553">
        <v>8</v>
      </c>
      <c r="I14" s="553">
        <v>9</v>
      </c>
      <c r="J14" s="554">
        <v>10</v>
      </c>
      <c r="K14" s="554">
        <v>11</v>
      </c>
      <c r="L14" s="554">
        <v>12</v>
      </c>
      <c r="M14" s="554">
        <v>13</v>
      </c>
      <c r="N14" s="554">
        <v>14</v>
      </c>
      <c r="O14" s="555"/>
    </row>
    <row r="15" spans="1:15" ht="49.5" customHeight="1">
      <c r="A15" s="632" t="s">
        <v>47</v>
      </c>
      <c r="B15" s="556" t="s">
        <v>611</v>
      </c>
      <c r="C15" s="557">
        <v>15000</v>
      </c>
      <c r="D15" s="557">
        <v>10000</v>
      </c>
      <c r="E15" s="558">
        <v>0</v>
      </c>
      <c r="F15" s="559">
        <f aca="true" t="shared" si="0" ref="F15:F20">C15+D15</f>
        <v>25000</v>
      </c>
      <c r="G15" s="560">
        <v>0</v>
      </c>
      <c r="H15" s="557">
        <v>-10000</v>
      </c>
      <c r="I15" s="557">
        <v>0</v>
      </c>
      <c r="J15" s="559">
        <f aca="true" t="shared" si="1" ref="J15:J20">G15+H15</f>
        <v>-10000</v>
      </c>
      <c r="K15" s="559">
        <f aca="true" t="shared" si="2" ref="K15:M20">C15+G15</f>
        <v>15000</v>
      </c>
      <c r="L15" s="561">
        <f t="shared" si="2"/>
        <v>0</v>
      </c>
      <c r="M15" s="561">
        <f t="shared" si="2"/>
        <v>0</v>
      </c>
      <c r="N15" s="559">
        <f aca="true" t="shared" si="3" ref="N15:N20">K15+L15</f>
        <v>15000</v>
      </c>
      <c r="O15" s="562"/>
    </row>
    <row r="16" spans="1:14" ht="73.5" customHeight="1">
      <c r="A16" s="563" t="s">
        <v>314</v>
      </c>
      <c r="B16" s="338" t="s">
        <v>354</v>
      </c>
      <c r="C16" s="564">
        <v>15000</v>
      </c>
      <c r="D16" s="564">
        <v>10000</v>
      </c>
      <c r="E16" s="564">
        <v>0</v>
      </c>
      <c r="F16" s="565">
        <f t="shared" si="0"/>
        <v>25000</v>
      </c>
      <c r="G16" s="566">
        <v>0</v>
      </c>
      <c r="H16" s="566">
        <v>0</v>
      </c>
      <c r="I16" s="567">
        <v>0</v>
      </c>
      <c r="J16" s="568">
        <f t="shared" si="1"/>
        <v>0</v>
      </c>
      <c r="K16" s="565">
        <f t="shared" si="2"/>
        <v>15000</v>
      </c>
      <c r="L16" s="565">
        <f t="shared" si="2"/>
        <v>10000</v>
      </c>
      <c r="M16" s="565">
        <f t="shared" si="2"/>
        <v>0</v>
      </c>
      <c r="N16" s="565">
        <f t="shared" si="3"/>
        <v>25000</v>
      </c>
    </row>
    <row r="17" spans="1:14" ht="43.5" customHeight="1">
      <c r="A17" s="569" t="s">
        <v>315</v>
      </c>
      <c r="B17" s="405" t="s">
        <v>316</v>
      </c>
      <c r="C17" s="570">
        <v>15000</v>
      </c>
      <c r="D17" s="570">
        <v>10000</v>
      </c>
      <c r="E17" s="570">
        <v>0</v>
      </c>
      <c r="F17" s="571">
        <f t="shared" si="0"/>
        <v>25000</v>
      </c>
      <c r="G17" s="572">
        <v>0</v>
      </c>
      <c r="H17" s="572">
        <v>0</v>
      </c>
      <c r="I17" s="573">
        <v>0</v>
      </c>
      <c r="J17" s="574">
        <f t="shared" si="1"/>
        <v>0</v>
      </c>
      <c r="K17" s="571">
        <f t="shared" si="2"/>
        <v>15000</v>
      </c>
      <c r="L17" s="571">
        <f t="shared" si="2"/>
        <v>10000</v>
      </c>
      <c r="M17" s="571">
        <f t="shared" si="2"/>
        <v>0</v>
      </c>
      <c r="N17" s="571">
        <f t="shared" si="3"/>
        <v>25000</v>
      </c>
    </row>
    <row r="18" spans="1:14" ht="95.25" customHeight="1">
      <c r="A18" s="563" t="s">
        <v>317</v>
      </c>
      <c r="B18" s="338" t="s">
        <v>318</v>
      </c>
      <c r="C18" s="566">
        <v>0</v>
      </c>
      <c r="D18" s="566">
        <v>0</v>
      </c>
      <c r="E18" s="567">
        <v>0</v>
      </c>
      <c r="F18" s="568">
        <f t="shared" si="0"/>
        <v>0</v>
      </c>
      <c r="G18" s="566">
        <v>0</v>
      </c>
      <c r="H18" s="564">
        <v>-10000</v>
      </c>
      <c r="I18" s="564">
        <v>0</v>
      </c>
      <c r="J18" s="565">
        <f t="shared" si="1"/>
        <v>-10000</v>
      </c>
      <c r="K18" s="565">
        <f t="shared" si="2"/>
        <v>0</v>
      </c>
      <c r="L18" s="565">
        <f t="shared" si="2"/>
        <v>-10000</v>
      </c>
      <c r="M18" s="565">
        <f t="shared" si="2"/>
        <v>0</v>
      </c>
      <c r="N18" s="565">
        <f t="shared" si="3"/>
        <v>-10000</v>
      </c>
    </row>
    <row r="19" spans="1:14" ht="54" customHeight="1">
      <c r="A19" s="569" t="s">
        <v>319</v>
      </c>
      <c r="B19" s="405" t="s">
        <v>320</v>
      </c>
      <c r="C19" s="572">
        <v>0</v>
      </c>
      <c r="D19" s="572">
        <v>0</v>
      </c>
      <c r="E19" s="573">
        <v>0</v>
      </c>
      <c r="F19" s="574">
        <f t="shared" si="0"/>
        <v>0</v>
      </c>
      <c r="G19" s="572">
        <v>0</v>
      </c>
      <c r="H19" s="570">
        <v>-10000</v>
      </c>
      <c r="I19" s="570">
        <v>0</v>
      </c>
      <c r="J19" s="571">
        <f t="shared" si="1"/>
        <v>-10000</v>
      </c>
      <c r="K19" s="571">
        <f t="shared" si="2"/>
        <v>0</v>
      </c>
      <c r="L19" s="571">
        <f t="shared" si="2"/>
        <v>-10000</v>
      </c>
      <c r="M19" s="571">
        <f t="shared" si="2"/>
        <v>0</v>
      </c>
      <c r="N19" s="571">
        <f t="shared" si="3"/>
        <v>-10000</v>
      </c>
    </row>
    <row r="20" spans="1:14" ht="25.5" customHeight="1">
      <c r="A20" s="575" t="s">
        <v>642</v>
      </c>
      <c r="B20" s="575"/>
      <c r="C20" s="576">
        <v>15000</v>
      </c>
      <c r="D20" s="576">
        <v>10000</v>
      </c>
      <c r="E20" s="576">
        <v>0</v>
      </c>
      <c r="F20" s="576">
        <f t="shared" si="0"/>
        <v>25000</v>
      </c>
      <c r="G20" s="577">
        <v>0</v>
      </c>
      <c r="H20" s="576">
        <v>-10000</v>
      </c>
      <c r="I20" s="576">
        <v>0</v>
      </c>
      <c r="J20" s="576">
        <f t="shared" si="1"/>
        <v>-10000</v>
      </c>
      <c r="K20" s="576">
        <f t="shared" si="2"/>
        <v>15000</v>
      </c>
      <c r="L20" s="576">
        <f t="shared" si="2"/>
        <v>0</v>
      </c>
      <c r="M20" s="576">
        <f t="shared" si="2"/>
        <v>0</v>
      </c>
      <c r="N20" s="576">
        <f t="shared" si="3"/>
        <v>15000</v>
      </c>
    </row>
  </sheetData>
  <mergeCells count="27">
    <mergeCell ref="L12:L13"/>
    <mergeCell ref="M12:M13"/>
    <mergeCell ref="H11:I11"/>
    <mergeCell ref="D12:D13"/>
    <mergeCell ref="E12:E13"/>
    <mergeCell ref="H12:H13"/>
    <mergeCell ref="I12:I13"/>
    <mergeCell ref="A7:N8"/>
    <mergeCell ref="A10:A11"/>
    <mergeCell ref="B10:B11"/>
    <mergeCell ref="C10:F10"/>
    <mergeCell ref="G10:J10"/>
    <mergeCell ref="K10:N10"/>
    <mergeCell ref="C11:C13"/>
    <mergeCell ref="N11:N13"/>
    <mergeCell ref="A12:A13"/>
    <mergeCell ref="B12:B13"/>
    <mergeCell ref="L2:N2"/>
    <mergeCell ref="K5:N5"/>
    <mergeCell ref="K4:N4"/>
    <mergeCell ref="D11:E11"/>
    <mergeCell ref="F11:F13"/>
    <mergeCell ref="G11:G13"/>
    <mergeCell ref="J3:N3"/>
    <mergeCell ref="J11:J13"/>
    <mergeCell ref="K11:K13"/>
    <mergeCell ref="L11:M11"/>
  </mergeCells>
  <printOptions/>
  <pageMargins left="0.7874015748031497" right="0.7874015748031497" top="1.1811023622047245" bottom="0.984251968503937" header="0.5118110236220472" footer="0.5118110236220472"/>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M44"/>
  <sheetViews>
    <sheetView view="pageBreakPreview" zoomScale="60" zoomScaleNormal="75" workbookViewId="0" topLeftCell="A1">
      <pane xSplit="1" ySplit="11" topLeftCell="B33" activePane="bottomRight" state="frozen"/>
      <selection pane="topLeft" activeCell="A1" sqref="A1"/>
      <selection pane="topRight" activeCell="B1" sqref="B1"/>
      <selection pane="bottomLeft" activeCell="A12" sqref="A12"/>
      <selection pane="bottomRight" activeCell="A39" sqref="A39:IV39"/>
    </sheetView>
  </sheetViews>
  <sheetFormatPr defaultColWidth="9.00390625" defaultRowHeight="12.75"/>
  <cols>
    <col min="1" max="1" width="19.75390625" style="0" customWidth="1"/>
    <col min="2" max="2" width="64.125" style="0" customWidth="1"/>
    <col min="3" max="3" width="14.75390625" style="0" hidden="1" customWidth="1"/>
    <col min="4" max="4" width="21.75390625" style="0" hidden="1" customWidth="1"/>
    <col min="5" max="5" width="14.375" style="0" hidden="1" customWidth="1"/>
    <col min="6" max="6" width="58.125" style="0" customWidth="1"/>
    <col min="7" max="7" width="17.375" style="0" hidden="1" customWidth="1"/>
    <col min="8" max="8" width="14.375" style="0" customWidth="1"/>
    <col min="10" max="10" width="27.25390625" style="0" customWidth="1"/>
    <col min="11" max="11" width="11.125" style="0" customWidth="1"/>
    <col min="12" max="12" width="21.625" style="0" customWidth="1"/>
  </cols>
  <sheetData>
    <row r="1" spans="10:11" ht="18.75">
      <c r="J1" s="1303" t="s">
        <v>336</v>
      </c>
      <c r="K1" s="1304"/>
    </row>
    <row r="2" spans="10:11" ht="18.75">
      <c r="J2" s="1303" t="s">
        <v>333</v>
      </c>
      <c r="K2" s="1304"/>
    </row>
    <row r="3" spans="10:11" ht="18.75">
      <c r="J3" s="1303" t="s">
        <v>9</v>
      </c>
      <c r="K3" s="1304"/>
    </row>
    <row r="4" spans="10:11" ht="18.75">
      <c r="J4" s="547" t="s">
        <v>586</v>
      </c>
      <c r="K4" s="548"/>
    </row>
    <row r="5" spans="1:12" s="470" customFormat="1" ht="17.25" customHeight="1">
      <c r="A5" s="1273" t="s">
        <v>19</v>
      </c>
      <c r="B5" s="1274"/>
      <c r="C5" s="1274"/>
      <c r="D5" s="1274"/>
      <c r="E5" s="1274"/>
      <c r="F5" s="1274"/>
      <c r="G5" s="1275"/>
      <c r="H5" s="1275"/>
      <c r="I5" s="1275"/>
      <c r="J5" s="1275"/>
      <c r="K5" s="1275"/>
      <c r="L5" s="1276"/>
    </row>
    <row r="6" spans="1:12" s="470" customFormat="1" ht="12.75" customHeight="1">
      <c r="A6" s="1273"/>
      <c r="B6" s="1274"/>
      <c r="C6" s="1274"/>
      <c r="D6" s="1274"/>
      <c r="E6" s="1274"/>
      <c r="F6" s="1274"/>
      <c r="G6" s="1275"/>
      <c r="H6" s="1275"/>
      <c r="I6" s="1275"/>
      <c r="J6" s="1275"/>
      <c r="K6" s="1275"/>
      <c r="L6" s="1276"/>
    </row>
    <row r="7" spans="1:12" s="470" customFormat="1" ht="7.5" customHeight="1">
      <c r="A7" s="1273"/>
      <c r="B7" s="1274"/>
      <c r="C7" s="1274"/>
      <c r="D7" s="1274"/>
      <c r="E7" s="1274"/>
      <c r="F7" s="1274"/>
      <c r="G7" s="1275"/>
      <c r="H7" s="1275"/>
      <c r="I7" s="1275"/>
      <c r="J7" s="1275"/>
      <c r="K7" s="1275"/>
      <c r="L7" s="1276"/>
    </row>
    <row r="8" spans="1:12" s="470" customFormat="1" ht="16.5" customHeight="1" hidden="1">
      <c r="A8" s="1274"/>
      <c r="B8" s="1274"/>
      <c r="C8" s="1274"/>
      <c r="D8" s="1274"/>
      <c r="E8" s="1274"/>
      <c r="F8" s="1274"/>
      <c r="G8" s="1275"/>
      <c r="H8" s="1275"/>
      <c r="I8" s="1275"/>
      <c r="J8" s="1275"/>
      <c r="K8" s="1275"/>
      <c r="L8" s="1276"/>
    </row>
    <row r="9" spans="1:12" ht="13.5" customHeight="1">
      <c r="A9" s="73"/>
      <c r="B9" s="73"/>
      <c r="C9" s="73"/>
      <c r="D9" s="73"/>
      <c r="E9" s="73"/>
      <c r="F9" s="73"/>
      <c r="G9" s="465"/>
      <c r="H9" s="465"/>
      <c r="I9" s="465"/>
      <c r="J9" s="465"/>
      <c r="K9" s="465"/>
      <c r="L9" s="466" t="s">
        <v>335</v>
      </c>
    </row>
    <row r="10" spans="1:12" ht="84.75" customHeight="1">
      <c r="A10" s="74" t="s">
        <v>344</v>
      </c>
      <c r="B10" s="67" t="s">
        <v>346</v>
      </c>
      <c r="C10" s="73"/>
      <c r="D10" s="73"/>
      <c r="E10" s="73"/>
      <c r="F10" s="1286" t="s">
        <v>598</v>
      </c>
      <c r="G10" s="1287"/>
      <c r="H10" s="1287"/>
      <c r="I10" s="1288" t="s">
        <v>599</v>
      </c>
      <c r="J10" s="1289"/>
      <c r="K10" s="1290"/>
      <c r="L10" s="1272" t="s">
        <v>600</v>
      </c>
    </row>
    <row r="11" spans="1:12" ht="105.75" customHeight="1">
      <c r="A11" s="78" t="s">
        <v>610</v>
      </c>
      <c r="B11" s="67" t="s">
        <v>345</v>
      </c>
      <c r="F11" s="76" t="s">
        <v>362</v>
      </c>
      <c r="G11" s="66"/>
      <c r="H11" s="77" t="s">
        <v>550</v>
      </c>
      <c r="I11" s="1288" t="s">
        <v>362</v>
      </c>
      <c r="J11" s="1290"/>
      <c r="K11" s="79" t="s">
        <v>550</v>
      </c>
      <c r="L11" s="1272"/>
    </row>
    <row r="12" spans="1:12" s="75" customFormat="1" ht="15" customHeight="1" thickBot="1">
      <c r="A12" s="87" t="s">
        <v>617</v>
      </c>
      <c r="B12" s="88">
        <v>2</v>
      </c>
      <c r="C12" s="89"/>
      <c r="D12" s="89"/>
      <c r="E12" s="89"/>
      <c r="F12" s="90">
        <v>3</v>
      </c>
      <c r="G12" s="89"/>
      <c r="H12" s="91">
        <v>4</v>
      </c>
      <c r="I12" s="1305">
        <v>5</v>
      </c>
      <c r="J12" s="1306"/>
      <c r="K12" s="91">
        <v>6</v>
      </c>
      <c r="L12" s="92">
        <v>7</v>
      </c>
    </row>
    <row r="13" spans="1:12" s="449" customFormat="1" ht="32.25" customHeight="1">
      <c r="A13" s="444" t="s">
        <v>46</v>
      </c>
      <c r="B13" s="445" t="s">
        <v>373</v>
      </c>
      <c r="C13" s="446"/>
      <c r="D13" s="446"/>
      <c r="E13" s="446"/>
      <c r="F13" s="447"/>
      <c r="G13" s="446"/>
      <c r="H13" s="588">
        <f>H14+H15+H16</f>
        <v>62000</v>
      </c>
      <c r="I13" s="1307"/>
      <c r="J13" s="1308"/>
      <c r="K13" s="446">
        <f>K14+K15+K16</f>
        <v>0</v>
      </c>
      <c r="L13" s="448">
        <f>H13+K13</f>
        <v>62000</v>
      </c>
    </row>
    <row r="14" spans="1:12" s="414" customFormat="1" ht="68.25" customHeight="1">
      <c r="A14" s="601" t="s">
        <v>338</v>
      </c>
      <c r="B14" s="602" t="s">
        <v>609</v>
      </c>
      <c r="C14" s="411"/>
      <c r="D14" s="411"/>
      <c r="E14" s="411"/>
      <c r="F14" s="412" t="s">
        <v>53</v>
      </c>
      <c r="G14" s="411"/>
      <c r="H14" s="857">
        <v>45000</v>
      </c>
      <c r="I14" s="1279"/>
      <c r="J14" s="1280"/>
      <c r="K14" s="411"/>
      <c r="L14" s="415">
        <f>H14+K14</f>
        <v>45000</v>
      </c>
    </row>
    <row r="15" spans="1:12" s="414" customFormat="1" ht="92.25" customHeight="1">
      <c r="A15" s="601" t="s">
        <v>338</v>
      </c>
      <c r="B15" s="602" t="s">
        <v>609</v>
      </c>
      <c r="C15" s="411"/>
      <c r="D15" s="411"/>
      <c r="E15" s="411"/>
      <c r="F15" s="412" t="s">
        <v>182</v>
      </c>
      <c r="G15" s="411"/>
      <c r="H15" s="857">
        <v>12000</v>
      </c>
      <c r="I15" s="1279"/>
      <c r="J15" s="1280"/>
      <c r="K15" s="411"/>
      <c r="L15" s="415">
        <f>H15+K15</f>
        <v>12000</v>
      </c>
    </row>
    <row r="16" spans="1:12" s="414" customFormat="1" ht="79.5" customHeight="1">
      <c r="A16" s="601" t="s">
        <v>338</v>
      </c>
      <c r="B16" s="602" t="s">
        <v>609</v>
      </c>
      <c r="C16" s="411"/>
      <c r="D16" s="411"/>
      <c r="E16" s="411"/>
      <c r="F16" s="412" t="s">
        <v>249</v>
      </c>
      <c r="G16" s="411"/>
      <c r="H16" s="857">
        <v>5000</v>
      </c>
      <c r="I16" s="1281"/>
      <c r="J16" s="1264"/>
      <c r="K16" s="411"/>
      <c r="L16" s="415">
        <f>H16+K16</f>
        <v>5000</v>
      </c>
    </row>
    <row r="17" spans="1:13" s="443" customFormat="1" ht="40.5" customHeight="1">
      <c r="A17" s="433" t="s">
        <v>47</v>
      </c>
      <c r="B17" s="436" t="s">
        <v>611</v>
      </c>
      <c r="C17" s="439"/>
      <c r="D17" s="439"/>
      <c r="E17" s="439"/>
      <c r="F17" s="432"/>
      <c r="G17" s="440"/>
      <c r="H17" s="441">
        <f>H18+H19+H22+H23+H24+H25+H26+H28+H30+H31</f>
        <v>306500</v>
      </c>
      <c r="I17" s="1291"/>
      <c r="J17" s="1291"/>
      <c r="K17" s="441">
        <f>K18+K19+K22+K23+K24+K25+K26+K28+K30+K31</f>
        <v>24400</v>
      </c>
      <c r="L17" s="441">
        <f>L19+L24+L26+L28+L30+L31+L22+L25</f>
        <v>173900</v>
      </c>
      <c r="M17" s="442"/>
    </row>
    <row r="18" spans="1:13" s="84" customFormat="1" ht="75" customHeight="1">
      <c r="A18" s="416" t="s">
        <v>637</v>
      </c>
      <c r="B18" s="1277" t="s">
        <v>638</v>
      </c>
      <c r="C18" s="1278"/>
      <c r="D18" s="603"/>
      <c r="E18" s="603"/>
      <c r="F18" s="858" t="s">
        <v>54</v>
      </c>
      <c r="G18" s="604"/>
      <c r="H18" s="859">
        <v>150000</v>
      </c>
      <c r="I18" s="1284"/>
      <c r="J18" s="1285"/>
      <c r="K18" s="605"/>
      <c r="L18" s="415">
        <f aca="true" t="shared" si="0" ref="L18:L23">H18+K18</f>
        <v>150000</v>
      </c>
      <c r="M18" s="83"/>
    </row>
    <row r="19" spans="1:13" s="414" customFormat="1" ht="100.5" customHeight="1">
      <c r="A19" s="416" t="s">
        <v>357</v>
      </c>
      <c r="B19" s="413" t="s">
        <v>258</v>
      </c>
      <c r="C19" s="417"/>
      <c r="D19" s="417"/>
      <c r="E19" s="417"/>
      <c r="F19" s="412" t="s">
        <v>18</v>
      </c>
      <c r="G19" s="411"/>
      <c r="H19" s="857">
        <v>1500</v>
      </c>
      <c r="I19" s="1299"/>
      <c r="J19" s="1269"/>
      <c r="K19" s="415"/>
      <c r="L19" s="415">
        <f t="shared" si="0"/>
        <v>1500</v>
      </c>
      <c r="M19" s="418"/>
    </row>
    <row r="20" spans="1:13" s="414" customFormat="1" ht="54.75" customHeight="1">
      <c r="A20" s="416" t="s">
        <v>357</v>
      </c>
      <c r="B20" s="413" t="s">
        <v>258</v>
      </c>
      <c r="C20" s="417"/>
      <c r="D20" s="417"/>
      <c r="E20" s="417"/>
      <c r="F20" s="412" t="s">
        <v>539</v>
      </c>
      <c r="G20" s="411"/>
      <c r="H20" s="857">
        <v>3500</v>
      </c>
      <c r="I20" s="606"/>
      <c r="J20" s="847"/>
      <c r="K20" s="415"/>
      <c r="L20" s="415">
        <f t="shared" si="0"/>
        <v>3500</v>
      </c>
      <c r="M20" s="418"/>
    </row>
    <row r="21" spans="1:13" s="414" customFormat="1" ht="54.75" customHeight="1">
      <c r="A21" s="601" t="s">
        <v>540</v>
      </c>
      <c r="B21" s="413" t="s">
        <v>541</v>
      </c>
      <c r="C21" s="417"/>
      <c r="D21" s="417"/>
      <c r="E21" s="417"/>
      <c r="F21" s="412" t="s">
        <v>539</v>
      </c>
      <c r="G21" s="411"/>
      <c r="H21" s="857">
        <v>5000</v>
      </c>
      <c r="I21" s="606"/>
      <c r="J21" s="847"/>
      <c r="K21" s="415"/>
      <c r="L21" s="415">
        <f t="shared" si="0"/>
        <v>5000</v>
      </c>
      <c r="M21" s="418"/>
    </row>
    <row r="22" spans="1:13" s="414" customFormat="1" ht="57" customHeight="1">
      <c r="A22" s="601" t="s">
        <v>542</v>
      </c>
      <c r="B22" s="413" t="s">
        <v>543</v>
      </c>
      <c r="C22" s="417"/>
      <c r="D22" s="417"/>
      <c r="E22" s="417"/>
      <c r="F22" s="412" t="s">
        <v>263</v>
      </c>
      <c r="G22" s="411"/>
      <c r="H22" s="857">
        <v>4500</v>
      </c>
      <c r="I22" s="1282"/>
      <c r="J22" s="1283"/>
      <c r="K22" s="415"/>
      <c r="L22" s="415">
        <f t="shared" si="0"/>
        <v>4500</v>
      </c>
      <c r="M22" s="418"/>
    </row>
    <row r="23" spans="1:13" s="414" customFormat="1" ht="81" customHeight="1">
      <c r="A23" s="601" t="s">
        <v>122</v>
      </c>
      <c r="B23" s="1301" t="s">
        <v>123</v>
      </c>
      <c r="C23" s="1302"/>
      <c r="D23" s="417"/>
      <c r="E23" s="417"/>
      <c r="F23" s="412" t="s">
        <v>544</v>
      </c>
      <c r="G23" s="411"/>
      <c r="H23" s="857">
        <v>7000</v>
      </c>
      <c r="I23" s="606"/>
      <c r="J23" s="607"/>
      <c r="K23" s="415"/>
      <c r="L23" s="415">
        <f t="shared" si="0"/>
        <v>7000</v>
      </c>
      <c r="M23" s="418"/>
    </row>
    <row r="24" spans="1:13" s="414" customFormat="1" ht="36.75" customHeight="1">
      <c r="A24" s="416" t="s">
        <v>330</v>
      </c>
      <c r="B24" s="413" t="s">
        <v>331</v>
      </c>
      <c r="C24" s="417"/>
      <c r="D24" s="417"/>
      <c r="E24" s="417"/>
      <c r="F24" s="412" t="s">
        <v>15</v>
      </c>
      <c r="G24" s="411"/>
      <c r="H24" s="857">
        <v>30000</v>
      </c>
      <c r="I24" s="1299"/>
      <c r="J24" s="1300"/>
      <c r="K24" s="415"/>
      <c r="L24" s="415">
        <f aca="true" t="shared" si="1" ref="L24:L35">H24+K24</f>
        <v>30000</v>
      </c>
      <c r="M24" s="418"/>
    </row>
    <row r="25" spans="1:13" s="420" customFormat="1" ht="75" customHeight="1">
      <c r="A25" s="413">
        <v>150118</v>
      </c>
      <c r="B25" s="413" t="s">
        <v>121</v>
      </c>
      <c r="C25" s="608"/>
      <c r="D25" s="608"/>
      <c r="E25" s="608"/>
      <c r="F25" s="413" t="s">
        <v>120</v>
      </c>
      <c r="G25" s="609"/>
      <c r="H25" s="610"/>
      <c r="I25" s="1261"/>
      <c r="J25" s="1262"/>
      <c r="K25" s="860">
        <v>14400</v>
      </c>
      <c r="L25" s="415">
        <f t="shared" si="1"/>
        <v>14400</v>
      </c>
      <c r="M25" s="419"/>
    </row>
    <row r="26" spans="1:13" s="615" customFormat="1" ht="42" customHeight="1">
      <c r="A26" s="611" t="s">
        <v>582</v>
      </c>
      <c r="B26" s="413" t="s">
        <v>615</v>
      </c>
      <c r="C26" s="612"/>
      <c r="D26" s="612"/>
      <c r="E26" s="612"/>
      <c r="F26" s="862" t="s">
        <v>14</v>
      </c>
      <c r="G26" s="613"/>
      <c r="H26" s="610">
        <v>20000</v>
      </c>
      <c r="I26" s="1270"/>
      <c r="J26" s="1271"/>
      <c r="K26" s="610"/>
      <c r="L26" s="415">
        <f t="shared" si="1"/>
        <v>20000</v>
      </c>
      <c r="M26" s="614"/>
    </row>
    <row r="27" spans="1:12" s="615" customFormat="1" ht="36.75" customHeight="1" hidden="1">
      <c r="A27" s="417"/>
      <c r="B27" s="413"/>
      <c r="C27" s="417"/>
      <c r="D27" s="417"/>
      <c r="E27" s="417"/>
      <c r="F27" s="412"/>
      <c r="G27" s="616"/>
      <c r="H27" s="610"/>
      <c r="I27" s="1268"/>
      <c r="J27" s="1268"/>
      <c r="K27" s="617"/>
      <c r="L27" s="415">
        <f t="shared" si="1"/>
        <v>0</v>
      </c>
    </row>
    <row r="28" spans="1:13" s="615" customFormat="1" ht="93.75" customHeight="1">
      <c r="A28" s="413">
        <v>210105</v>
      </c>
      <c r="B28" s="413" t="s">
        <v>618</v>
      </c>
      <c r="C28" s="616"/>
      <c r="D28" s="616"/>
      <c r="E28" s="616"/>
      <c r="F28" s="861" t="s">
        <v>361</v>
      </c>
      <c r="G28" s="616"/>
      <c r="H28" s="610">
        <v>13500</v>
      </c>
      <c r="I28" s="1269"/>
      <c r="J28" s="1269"/>
      <c r="K28" s="617"/>
      <c r="L28" s="415">
        <f t="shared" si="1"/>
        <v>13500</v>
      </c>
      <c r="M28" s="614"/>
    </row>
    <row r="29" spans="1:13" s="624" customFormat="1" ht="52.5" customHeight="1" hidden="1">
      <c r="A29" s="618"/>
      <c r="B29" s="502"/>
      <c r="C29" s="619"/>
      <c r="D29" s="619"/>
      <c r="E29" s="619"/>
      <c r="F29" s="620"/>
      <c r="G29" s="619"/>
      <c r="H29" s="621"/>
      <c r="I29" s="1263"/>
      <c r="J29" s="1267"/>
      <c r="K29" s="622"/>
      <c r="L29" s="415">
        <f t="shared" si="1"/>
        <v>0</v>
      </c>
      <c r="M29" s="623"/>
    </row>
    <row r="30" spans="1:13" s="615" customFormat="1" ht="93.75" customHeight="1">
      <c r="A30" s="413">
        <v>250404</v>
      </c>
      <c r="B30" s="602" t="s">
        <v>609</v>
      </c>
      <c r="C30" s="616"/>
      <c r="D30" s="616"/>
      <c r="E30" s="616"/>
      <c r="F30" s="412" t="s">
        <v>182</v>
      </c>
      <c r="G30" s="616"/>
      <c r="H30" s="610">
        <v>65000</v>
      </c>
      <c r="I30" s="1269"/>
      <c r="J30" s="1269"/>
      <c r="K30" s="625"/>
      <c r="L30" s="415">
        <f t="shared" si="1"/>
        <v>65000</v>
      </c>
      <c r="M30" s="614"/>
    </row>
    <row r="31" spans="1:13" s="615" customFormat="1" ht="69" customHeight="1">
      <c r="A31" s="413">
        <v>250911</v>
      </c>
      <c r="B31" s="413" t="s">
        <v>354</v>
      </c>
      <c r="C31" s="616"/>
      <c r="D31" s="616"/>
      <c r="E31" s="616"/>
      <c r="F31" s="413" t="s">
        <v>36</v>
      </c>
      <c r="G31" s="626"/>
      <c r="H31" s="610">
        <v>15000</v>
      </c>
      <c r="I31" s="1279" t="s">
        <v>36</v>
      </c>
      <c r="J31" s="1279"/>
      <c r="K31" s="610">
        <v>10000</v>
      </c>
      <c r="L31" s="415">
        <f t="shared" si="1"/>
        <v>25000</v>
      </c>
      <c r="M31" s="614"/>
    </row>
    <row r="32" spans="1:13" s="438" customFormat="1" ht="39.75" customHeight="1">
      <c r="A32" s="427" t="s">
        <v>45</v>
      </c>
      <c r="B32" s="434" t="s">
        <v>307</v>
      </c>
      <c r="C32" s="435"/>
      <c r="D32" s="435"/>
      <c r="E32" s="435"/>
      <c r="F32" s="435"/>
      <c r="G32" s="429"/>
      <c r="H32" s="579">
        <f>H33+H36+H37</f>
        <v>69500</v>
      </c>
      <c r="I32" s="1294"/>
      <c r="J32" s="1294"/>
      <c r="K32" s="579">
        <f>K33+K36+K37</f>
        <v>0</v>
      </c>
      <c r="L32" s="432">
        <f>L33+L36+L37</f>
        <v>69500</v>
      </c>
      <c r="M32" s="437"/>
    </row>
    <row r="33" spans="1:13" s="615" customFormat="1" ht="52.5" customHeight="1">
      <c r="A33" s="601" t="s">
        <v>358</v>
      </c>
      <c r="B33" s="413" t="s">
        <v>614</v>
      </c>
      <c r="C33" s="616"/>
      <c r="D33" s="616"/>
      <c r="E33" s="616"/>
      <c r="F33" s="413" t="s">
        <v>17</v>
      </c>
      <c r="G33" s="626"/>
      <c r="H33" s="610">
        <v>30000</v>
      </c>
      <c r="I33" s="1279"/>
      <c r="J33" s="1279"/>
      <c r="K33" s="610"/>
      <c r="L33" s="415">
        <f t="shared" si="1"/>
        <v>30000</v>
      </c>
      <c r="M33" s="614"/>
    </row>
    <row r="34" spans="1:13" s="414" customFormat="1" ht="60.75" customHeight="1" hidden="1">
      <c r="A34" s="627">
        <v>104</v>
      </c>
      <c r="B34" s="628" t="s">
        <v>372</v>
      </c>
      <c r="C34" s="411"/>
      <c r="D34" s="411"/>
      <c r="E34" s="411"/>
      <c r="F34" s="413"/>
      <c r="G34" s="417"/>
      <c r="H34" s="629"/>
      <c r="I34" s="1293"/>
      <c r="J34" s="1293"/>
      <c r="K34" s="629">
        <f>K35</f>
        <v>0</v>
      </c>
      <c r="L34" s="415">
        <f t="shared" si="1"/>
        <v>0</v>
      </c>
      <c r="M34" s="418"/>
    </row>
    <row r="35" spans="3:13" s="615" customFormat="1" ht="21" customHeight="1" hidden="1">
      <c r="C35" s="616"/>
      <c r="D35" s="616"/>
      <c r="E35" s="616"/>
      <c r="G35" s="626"/>
      <c r="H35" s="610"/>
      <c r="I35" s="1269"/>
      <c r="J35" s="1269"/>
      <c r="K35" s="630"/>
      <c r="L35" s="415">
        <f t="shared" si="1"/>
        <v>0</v>
      </c>
      <c r="M35" s="614"/>
    </row>
    <row r="36" spans="1:13" s="615" customFormat="1" ht="76.5" customHeight="1">
      <c r="A36" s="416" t="s">
        <v>637</v>
      </c>
      <c r="B36" s="602" t="s">
        <v>638</v>
      </c>
      <c r="C36" s="616"/>
      <c r="D36" s="616"/>
      <c r="E36" s="616"/>
      <c r="F36" s="412" t="s">
        <v>12</v>
      </c>
      <c r="G36" s="626"/>
      <c r="H36" s="610">
        <v>35500</v>
      </c>
      <c r="I36" s="1295"/>
      <c r="J36" s="1296"/>
      <c r="K36" s="630"/>
      <c r="L36" s="415">
        <f>H36+K36</f>
        <v>35500</v>
      </c>
      <c r="M36" s="614"/>
    </row>
    <row r="37" spans="1:13" s="615" customFormat="1" ht="86.25" customHeight="1">
      <c r="A37" s="601" t="s">
        <v>358</v>
      </c>
      <c r="B37" s="413" t="s">
        <v>614</v>
      </c>
      <c r="C37" s="842"/>
      <c r="D37" s="616"/>
      <c r="E37" s="616"/>
      <c r="F37" s="412" t="s">
        <v>11</v>
      </c>
      <c r="G37" s="626"/>
      <c r="H37" s="610">
        <v>4000</v>
      </c>
      <c r="I37" s="1295"/>
      <c r="J37" s="1283"/>
      <c r="K37" s="630"/>
      <c r="L37" s="415">
        <f>H37+K37</f>
        <v>4000</v>
      </c>
      <c r="M37" s="614"/>
    </row>
    <row r="38" spans="1:13" s="846" customFormat="1" ht="44.25" customHeight="1">
      <c r="A38" s="427" t="s">
        <v>624</v>
      </c>
      <c r="B38" s="1265" t="s">
        <v>622</v>
      </c>
      <c r="C38" s="1266"/>
      <c r="D38" s="843"/>
      <c r="E38" s="843"/>
      <c r="F38" s="428"/>
      <c r="G38" s="439"/>
      <c r="H38" s="432">
        <f>H39+H40</f>
        <v>50976</v>
      </c>
      <c r="I38" s="430"/>
      <c r="J38" s="431"/>
      <c r="K38" s="432">
        <f>K39+K40</f>
        <v>0</v>
      </c>
      <c r="L38" s="844">
        <f>H38+K38</f>
        <v>50976</v>
      </c>
      <c r="M38" s="845"/>
    </row>
    <row r="39" spans="1:13" s="615" customFormat="1" ht="59.25" customHeight="1" hidden="1">
      <c r="A39" s="416" t="s">
        <v>257</v>
      </c>
      <c r="B39" s="602" t="s">
        <v>639</v>
      </c>
      <c r="C39" s="616"/>
      <c r="D39" s="616"/>
      <c r="E39" s="616"/>
      <c r="F39" s="412"/>
      <c r="G39" s="626"/>
      <c r="H39" s="610"/>
      <c r="I39" s="1297" t="s">
        <v>13</v>
      </c>
      <c r="J39" s="1298"/>
      <c r="K39" s="610"/>
      <c r="L39" s="415">
        <f>H39+K39</f>
        <v>0</v>
      </c>
      <c r="M39" s="614"/>
    </row>
    <row r="40" spans="1:13" s="624" customFormat="1" ht="83.25" customHeight="1">
      <c r="A40" s="631" t="s">
        <v>51</v>
      </c>
      <c r="B40" s="502" t="s">
        <v>52</v>
      </c>
      <c r="C40" s="619"/>
      <c r="D40" s="619"/>
      <c r="E40" s="619"/>
      <c r="F40" s="1263" t="s">
        <v>16</v>
      </c>
      <c r="G40" s="1264"/>
      <c r="H40" s="621">
        <v>50976</v>
      </c>
      <c r="I40" s="1263"/>
      <c r="J40" s="1264"/>
      <c r="K40" s="621"/>
      <c r="L40" s="415">
        <f>H40+K40</f>
        <v>50976</v>
      </c>
      <c r="M40" s="623"/>
    </row>
    <row r="41" spans="1:13" ht="24.75" customHeight="1" hidden="1">
      <c r="A41" s="93"/>
      <c r="B41" s="86"/>
      <c r="C41" s="24"/>
      <c r="D41" s="24"/>
      <c r="E41" s="24"/>
      <c r="F41" s="59"/>
      <c r="G41" s="82"/>
      <c r="H41" s="80"/>
      <c r="I41" s="409"/>
      <c r="J41" s="410"/>
      <c r="K41" s="80"/>
      <c r="L41" s="85"/>
      <c r="M41" s="28"/>
    </row>
    <row r="42" spans="1:12" s="453" customFormat="1" ht="42.75" customHeight="1">
      <c r="A42" s="450"/>
      <c r="B42" s="451" t="s">
        <v>374</v>
      </c>
      <c r="C42" s="450"/>
      <c r="D42" s="450"/>
      <c r="E42" s="450"/>
      <c r="F42" s="450"/>
      <c r="G42" s="450"/>
      <c r="H42" s="452">
        <f>H13+H17+H32</f>
        <v>438000</v>
      </c>
      <c r="I42" s="1292"/>
      <c r="J42" s="1292"/>
      <c r="K42" s="452">
        <f>K13+K17+K32+K38</f>
        <v>24400</v>
      </c>
      <c r="L42" s="452">
        <f>H42+K42</f>
        <v>462400</v>
      </c>
    </row>
    <row r="43" spans="1:12" ht="12.75">
      <c r="A43" s="28"/>
      <c r="B43" s="28"/>
      <c r="F43" s="28"/>
      <c r="H43" s="28"/>
      <c r="I43" s="28"/>
      <c r="J43" s="28"/>
      <c r="K43" s="28"/>
      <c r="L43" s="28"/>
    </row>
    <row r="44" ht="12.75">
      <c r="L44" s="424"/>
    </row>
  </sheetData>
  <mergeCells count="38">
    <mergeCell ref="I24:J24"/>
    <mergeCell ref="B23:C23"/>
    <mergeCell ref="J1:K1"/>
    <mergeCell ref="J2:K2"/>
    <mergeCell ref="J3:K3"/>
    <mergeCell ref="I11:J11"/>
    <mergeCell ref="I12:J12"/>
    <mergeCell ref="I13:J13"/>
    <mergeCell ref="I14:J14"/>
    <mergeCell ref="I19:J19"/>
    <mergeCell ref="I42:J42"/>
    <mergeCell ref="I31:J31"/>
    <mergeCell ref="I34:J34"/>
    <mergeCell ref="I35:J35"/>
    <mergeCell ref="I32:J32"/>
    <mergeCell ref="I33:J33"/>
    <mergeCell ref="I36:J36"/>
    <mergeCell ref="I39:J39"/>
    <mergeCell ref="I37:J37"/>
    <mergeCell ref="I22:J22"/>
    <mergeCell ref="I18:J18"/>
    <mergeCell ref="F10:H10"/>
    <mergeCell ref="I10:K10"/>
    <mergeCell ref="I17:J17"/>
    <mergeCell ref="L10:L11"/>
    <mergeCell ref="A5:L8"/>
    <mergeCell ref="B18:C18"/>
    <mergeCell ref="I15:J15"/>
    <mergeCell ref="I16:J16"/>
    <mergeCell ref="I25:J25"/>
    <mergeCell ref="F40:G40"/>
    <mergeCell ref="B38:C38"/>
    <mergeCell ref="I29:J29"/>
    <mergeCell ref="I27:J27"/>
    <mergeCell ref="I28:J28"/>
    <mergeCell ref="I30:J30"/>
    <mergeCell ref="I40:J40"/>
    <mergeCell ref="I26:J26"/>
  </mergeCells>
  <printOptions/>
  <pageMargins left="0.1968503937007874" right="0.1968503937007874" top="0.5905511811023623" bottom="0.1968503937007874" header="0.5118110236220472" footer="0.5118110236220472"/>
  <pageSetup horizontalDpi="600" verticalDpi="600" orientation="landscape" paperSize="9" scale="65" r:id="rId1"/>
  <rowBreaks count="2" manualBreakCount="2">
    <brk id="19" max="11" man="1"/>
    <brk id="30" max="11" man="1"/>
  </rowBreaks>
</worksheet>
</file>

<file path=xl/worksheets/sheet8.xml><?xml version="1.0" encoding="utf-8"?>
<worksheet xmlns="http://schemas.openxmlformats.org/spreadsheetml/2006/main" xmlns:r="http://schemas.openxmlformats.org/officeDocument/2006/relationships">
  <dimension ref="A1:F25"/>
  <sheetViews>
    <sheetView zoomScale="85" zoomScaleNormal="85" workbookViewId="0" topLeftCell="A1">
      <selection activeCell="C25" sqref="C25"/>
    </sheetView>
  </sheetViews>
  <sheetFormatPr defaultColWidth="9.00390625" defaultRowHeight="12.75"/>
  <cols>
    <col min="1" max="1" width="15.125" style="0" customWidth="1"/>
    <col min="2" max="2" width="46.75390625" style="0" customWidth="1"/>
    <col min="3" max="3" width="28.00390625" style="0" customWidth="1"/>
    <col min="4" max="4" width="24.875" style="0" customWidth="1"/>
    <col min="5" max="5" width="18.125" style="0" customWidth="1"/>
    <col min="6" max="6" width="26.25390625" style="0" customWidth="1"/>
  </cols>
  <sheetData>
    <row r="1" spans="5:6" ht="18.75">
      <c r="E1" s="1303" t="s">
        <v>337</v>
      </c>
      <c r="F1" s="1304"/>
    </row>
    <row r="2" spans="5:6" ht="18.75">
      <c r="E2" s="1303" t="s">
        <v>333</v>
      </c>
      <c r="F2" s="1304"/>
    </row>
    <row r="3" spans="5:6" ht="18.75">
      <c r="E3" s="1303" t="s">
        <v>9</v>
      </c>
      <c r="F3" s="1304"/>
    </row>
    <row r="4" spans="1:6" ht="19.5">
      <c r="A4" s="543"/>
      <c r="B4" s="543"/>
      <c r="C4" s="543"/>
      <c r="D4" s="543"/>
      <c r="E4" s="547" t="s">
        <v>586</v>
      </c>
      <c r="F4" s="548"/>
    </row>
    <row r="5" spans="1:6" ht="19.5">
      <c r="A5" s="1310" t="s">
        <v>10</v>
      </c>
      <c r="B5" s="1310"/>
      <c r="C5" s="1310"/>
      <c r="D5" s="1310"/>
      <c r="E5" s="1310"/>
      <c r="F5" s="1310"/>
    </row>
    <row r="6" ht="12.75">
      <c r="F6" s="471" t="s">
        <v>335</v>
      </c>
    </row>
    <row r="7" spans="1:6" ht="18">
      <c r="A7" s="1309" t="s">
        <v>200</v>
      </c>
      <c r="B7" s="1309" t="s">
        <v>201</v>
      </c>
      <c r="C7" s="1309" t="s">
        <v>598</v>
      </c>
      <c r="D7" s="1309" t="s">
        <v>599</v>
      </c>
      <c r="E7" s="1309"/>
      <c r="F7" s="1311" t="s">
        <v>600</v>
      </c>
    </row>
    <row r="8" spans="1:6" ht="12.75">
      <c r="A8" s="1309"/>
      <c r="B8" s="1309"/>
      <c r="C8" s="1309"/>
      <c r="D8" s="1309" t="s">
        <v>600</v>
      </c>
      <c r="E8" s="1309" t="s">
        <v>261</v>
      </c>
      <c r="F8" s="1309"/>
    </row>
    <row r="9" spans="1:6" ht="23.25" customHeight="1">
      <c r="A9" s="1309"/>
      <c r="B9" s="1309"/>
      <c r="C9" s="1309"/>
      <c r="D9" s="1309"/>
      <c r="E9" s="1309"/>
      <c r="F9" s="1309"/>
    </row>
    <row r="10" spans="1:6" s="469" customFormat="1" ht="12.75">
      <c r="A10" s="467">
        <v>1</v>
      </c>
      <c r="B10" s="467">
        <v>2</v>
      </c>
      <c r="C10" s="467">
        <v>3</v>
      </c>
      <c r="D10" s="467">
        <v>4</v>
      </c>
      <c r="E10" s="467">
        <v>5</v>
      </c>
      <c r="F10" s="468">
        <v>6</v>
      </c>
    </row>
    <row r="11" spans="1:6" s="464" customFormat="1" ht="30" customHeight="1">
      <c r="A11" s="473">
        <v>200000</v>
      </c>
      <c r="B11" s="67" t="s">
        <v>202</v>
      </c>
      <c r="C11" s="474" t="s">
        <v>576</v>
      </c>
      <c r="D11" s="475">
        <v>1682688</v>
      </c>
      <c r="E11" s="475">
        <v>1682688</v>
      </c>
      <c r="F11" s="476">
        <f>C11+D11</f>
        <v>0</v>
      </c>
    </row>
    <row r="12" spans="1:6" s="464" customFormat="1" ht="18.75" hidden="1">
      <c r="A12" s="473"/>
      <c r="B12" s="67"/>
      <c r="C12" s="477"/>
      <c r="D12" s="475"/>
      <c r="E12" s="475"/>
      <c r="F12" s="476"/>
    </row>
    <row r="13" spans="1:6" s="464" customFormat="1" ht="18.75" hidden="1">
      <c r="A13" s="478"/>
      <c r="B13" s="479"/>
      <c r="C13" s="480"/>
      <c r="D13" s="481"/>
      <c r="E13" s="481"/>
      <c r="F13" s="482"/>
    </row>
    <row r="14" spans="1:6" s="464" customFormat="1" ht="18.75" hidden="1">
      <c r="A14" s="478"/>
      <c r="B14" s="479"/>
      <c r="C14" s="480"/>
      <c r="D14" s="481"/>
      <c r="E14" s="481"/>
      <c r="F14" s="482"/>
    </row>
    <row r="15" spans="1:6" s="464" customFormat="1" ht="46.5" customHeight="1">
      <c r="A15" s="473">
        <v>208000</v>
      </c>
      <c r="B15" s="67" t="s">
        <v>203</v>
      </c>
      <c r="C15" s="474" t="s">
        <v>576</v>
      </c>
      <c r="D15" s="475">
        <v>1682688</v>
      </c>
      <c r="E15" s="475">
        <v>1682688</v>
      </c>
      <c r="F15" s="476">
        <f aca="true" t="shared" si="0" ref="F15:F22">C15+D15</f>
        <v>0</v>
      </c>
    </row>
    <row r="16" spans="1:6" s="464" customFormat="1" ht="24.75" customHeight="1">
      <c r="A16" s="478">
        <v>208100</v>
      </c>
      <c r="B16" s="479" t="s">
        <v>204</v>
      </c>
      <c r="C16" s="481"/>
      <c r="D16" s="481"/>
      <c r="E16" s="481"/>
      <c r="F16" s="482">
        <f t="shared" si="0"/>
        <v>0</v>
      </c>
    </row>
    <row r="17" spans="1:6" s="464" customFormat="1" ht="69" customHeight="1">
      <c r="A17" s="478">
        <v>208400</v>
      </c>
      <c r="B17" s="86" t="s">
        <v>205</v>
      </c>
      <c r="C17" s="474" t="s">
        <v>576</v>
      </c>
      <c r="D17" s="475">
        <v>1682688</v>
      </c>
      <c r="E17" s="475">
        <v>1682688</v>
      </c>
      <c r="F17" s="482">
        <f t="shared" si="0"/>
        <v>0</v>
      </c>
    </row>
    <row r="18" spans="1:6" s="464" customFormat="1" ht="36" customHeight="1">
      <c r="A18" s="473"/>
      <c r="B18" s="67" t="s">
        <v>206</v>
      </c>
      <c r="C18" s="474" t="s">
        <v>576</v>
      </c>
      <c r="D18" s="475">
        <v>1682688</v>
      </c>
      <c r="E18" s="475">
        <v>1682688</v>
      </c>
      <c r="F18" s="476">
        <f t="shared" si="0"/>
        <v>0</v>
      </c>
    </row>
    <row r="19" spans="1:6" s="464" customFormat="1" ht="45.75" customHeight="1">
      <c r="A19" s="473">
        <v>600000</v>
      </c>
      <c r="B19" s="67" t="s">
        <v>207</v>
      </c>
      <c r="C19" s="474" t="s">
        <v>576</v>
      </c>
      <c r="D19" s="475">
        <v>1682688</v>
      </c>
      <c r="E19" s="475">
        <v>1682688</v>
      </c>
      <c r="F19" s="476">
        <f t="shared" si="0"/>
        <v>0</v>
      </c>
    </row>
    <row r="20" spans="1:6" s="464" customFormat="1" ht="32.25" customHeight="1">
      <c r="A20" s="473">
        <v>602000</v>
      </c>
      <c r="B20" s="67" t="s">
        <v>208</v>
      </c>
      <c r="C20" s="474" t="s">
        <v>576</v>
      </c>
      <c r="D20" s="475">
        <v>1682688</v>
      </c>
      <c r="E20" s="475">
        <v>1682688</v>
      </c>
      <c r="F20" s="476">
        <f t="shared" si="0"/>
        <v>0</v>
      </c>
    </row>
    <row r="21" spans="1:6" s="464" customFormat="1" ht="20.25" customHeight="1">
      <c r="A21" s="478">
        <v>602100</v>
      </c>
      <c r="B21" s="479" t="s">
        <v>204</v>
      </c>
      <c r="C21" s="481"/>
      <c r="D21" s="481"/>
      <c r="E21" s="481"/>
      <c r="F21" s="482">
        <f t="shared" si="0"/>
        <v>0</v>
      </c>
    </row>
    <row r="22" spans="1:6" s="464" customFormat="1" ht="66" customHeight="1">
      <c r="A22" s="478">
        <v>602400</v>
      </c>
      <c r="B22" s="86" t="s">
        <v>205</v>
      </c>
      <c r="C22" s="474" t="s">
        <v>576</v>
      </c>
      <c r="D22" s="475">
        <v>1682688</v>
      </c>
      <c r="E22" s="475">
        <v>1682688</v>
      </c>
      <c r="F22" s="482">
        <f t="shared" si="0"/>
        <v>0</v>
      </c>
    </row>
    <row r="23" spans="1:6" ht="18.75" hidden="1">
      <c r="A23" s="356"/>
      <c r="B23" s="357"/>
      <c r="C23" s="474"/>
      <c r="D23" s="358"/>
      <c r="E23" s="358"/>
      <c r="F23" s="359"/>
    </row>
    <row r="24" spans="1:6" ht="18.75" hidden="1">
      <c r="A24" s="360"/>
      <c r="B24" s="361"/>
      <c r="C24" s="474"/>
      <c r="D24" s="362"/>
      <c r="E24" s="362"/>
      <c r="F24" s="363"/>
    </row>
    <row r="25" spans="1:6" ht="24" customHeight="1">
      <c r="A25" s="1312" t="s">
        <v>209</v>
      </c>
      <c r="B25" s="1313"/>
      <c r="C25" s="474" t="s">
        <v>576</v>
      </c>
      <c r="D25" s="475">
        <v>1682688</v>
      </c>
      <c r="E25" s="475">
        <v>1682688</v>
      </c>
      <c r="F25" s="363">
        <f>C25+D25</f>
        <v>0</v>
      </c>
    </row>
  </sheetData>
  <mergeCells count="12">
    <mergeCell ref="A25:B25"/>
    <mergeCell ref="A7:A9"/>
    <mergeCell ref="B7:B9"/>
    <mergeCell ref="C7:C9"/>
    <mergeCell ref="E8:E9"/>
    <mergeCell ref="D7:E7"/>
    <mergeCell ref="E1:F1"/>
    <mergeCell ref="E2:F2"/>
    <mergeCell ref="E3:F3"/>
    <mergeCell ref="A5:F5"/>
    <mergeCell ref="F7:F9"/>
    <mergeCell ref="D8:D9"/>
  </mergeCells>
  <printOptions/>
  <pageMargins left="0.75" right="0.75" top="1" bottom="1" header="0.5" footer="0.5"/>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G41"/>
  <sheetViews>
    <sheetView zoomScale="75" zoomScaleNormal="75" workbookViewId="0" topLeftCell="A21">
      <selection activeCell="D18" sqref="D18"/>
    </sheetView>
  </sheetViews>
  <sheetFormatPr defaultColWidth="9.00390625" defaultRowHeight="12.75"/>
  <cols>
    <col min="1" max="1" width="23.625" style="0" customWidth="1"/>
    <col min="2" max="2" width="50.375" style="0" customWidth="1"/>
    <col min="3" max="3" width="45.875" style="0" customWidth="1"/>
    <col min="4" max="4" width="12.75390625" style="0" customWidth="1"/>
    <col min="5" max="5" width="13.00390625" style="0" customWidth="1"/>
    <col min="6" max="6" width="15.00390625" style="0" customWidth="1"/>
    <col min="7" max="7" width="24.75390625" style="0" customWidth="1"/>
  </cols>
  <sheetData>
    <row r="1" spans="6:7" ht="18.75">
      <c r="F1" s="1303" t="s">
        <v>596</v>
      </c>
      <c r="G1" s="1304"/>
    </row>
    <row r="2" spans="6:7" ht="18.75">
      <c r="F2" s="1303" t="s">
        <v>333</v>
      </c>
      <c r="G2" s="1304"/>
    </row>
    <row r="3" spans="6:7" ht="18.75">
      <c r="F3" s="1303" t="s">
        <v>9</v>
      </c>
      <c r="G3" s="1304"/>
    </row>
    <row r="4" spans="6:7" ht="18.75">
      <c r="F4" s="547" t="s">
        <v>586</v>
      </c>
      <c r="G4" s="548"/>
    </row>
    <row r="5" spans="1:7" ht="15.75">
      <c r="A5" s="491"/>
      <c r="B5" s="492"/>
      <c r="C5" s="492"/>
      <c r="D5" s="492"/>
      <c r="E5" s="492"/>
      <c r="F5" s="492"/>
      <c r="G5" s="492"/>
    </row>
    <row r="6" spans="1:7" ht="19.5" customHeight="1">
      <c r="A6" s="1327" t="s">
        <v>589</v>
      </c>
      <c r="B6" s="1328"/>
      <c r="C6" s="1328"/>
      <c r="D6" s="1328"/>
      <c r="E6" s="1328"/>
      <c r="F6" s="1328"/>
      <c r="G6" s="1329"/>
    </row>
    <row r="7" spans="1:7" ht="15.75" hidden="1">
      <c r="A7" s="493"/>
      <c r="B7" s="492"/>
      <c r="C7" s="492"/>
      <c r="D7" s="492"/>
      <c r="E7" s="492"/>
      <c r="F7" s="492"/>
      <c r="G7" s="492"/>
    </row>
    <row r="8" spans="1:7" ht="15.75" hidden="1">
      <c r="A8" s="493"/>
      <c r="B8" s="492"/>
      <c r="C8" s="492"/>
      <c r="D8" s="492"/>
      <c r="E8" s="492"/>
      <c r="F8" s="492"/>
      <c r="G8" s="492"/>
    </row>
    <row r="9" spans="1:7" ht="9" customHeight="1">
      <c r="A9" s="493"/>
      <c r="B9" s="492"/>
      <c r="C9" s="492"/>
      <c r="D9" s="492"/>
      <c r="E9" s="492"/>
      <c r="F9" s="492"/>
      <c r="G9" s="492"/>
    </row>
    <row r="10" spans="1:7" ht="15.75">
      <c r="A10" s="492"/>
      <c r="B10" s="492"/>
      <c r="C10" s="492"/>
      <c r="D10" s="492"/>
      <c r="E10" s="492"/>
      <c r="F10" s="492"/>
      <c r="G10" s="494" t="s">
        <v>335</v>
      </c>
    </row>
    <row r="11" spans="1:7" ht="58.5" customHeight="1">
      <c r="A11" s="495" t="s">
        <v>344</v>
      </c>
      <c r="B11" s="74" t="s">
        <v>346</v>
      </c>
      <c r="C11" s="1326" t="s">
        <v>703</v>
      </c>
      <c r="D11" s="1326" t="s">
        <v>704</v>
      </c>
      <c r="E11" s="1326" t="s">
        <v>705</v>
      </c>
      <c r="F11" s="1326" t="s">
        <v>706</v>
      </c>
      <c r="G11" s="1322" t="s">
        <v>707</v>
      </c>
    </row>
    <row r="12" spans="1:7" ht="100.5" customHeight="1">
      <c r="A12" s="496" t="s">
        <v>610</v>
      </c>
      <c r="B12" s="497" t="s">
        <v>708</v>
      </c>
      <c r="C12" s="1326"/>
      <c r="D12" s="1326"/>
      <c r="E12" s="1326"/>
      <c r="F12" s="1326"/>
      <c r="G12" s="1323"/>
    </row>
    <row r="13" spans="1:7" s="464" customFormat="1" ht="47.25" customHeight="1" hidden="1">
      <c r="A13" s="1318" t="s">
        <v>46</v>
      </c>
      <c r="B13" s="1320" t="s">
        <v>373</v>
      </c>
      <c r="C13" s="1314"/>
      <c r="D13" s="1314"/>
      <c r="E13" s="1314"/>
      <c r="F13" s="1314"/>
      <c r="G13" s="1324">
        <f>G16+G15</f>
        <v>0</v>
      </c>
    </row>
    <row r="14" spans="1:7" s="499" customFormat="1" ht="26.25" customHeight="1" hidden="1">
      <c r="A14" s="1319"/>
      <c r="B14" s="1321"/>
      <c r="C14" s="1314"/>
      <c r="D14" s="1314"/>
      <c r="E14" s="1314"/>
      <c r="F14" s="1314"/>
      <c r="G14" s="1325"/>
    </row>
    <row r="15" spans="1:7" s="536" customFormat="1" ht="36" customHeight="1" hidden="1">
      <c r="A15" s="533" t="s">
        <v>656</v>
      </c>
      <c r="B15" s="534" t="s">
        <v>657</v>
      </c>
      <c r="C15" s="502" t="s">
        <v>1</v>
      </c>
      <c r="D15" s="535"/>
      <c r="E15" s="535"/>
      <c r="F15" s="535"/>
      <c r="G15" s="537"/>
    </row>
    <row r="16" spans="1:7" s="505" customFormat="1" ht="52.5" customHeight="1" hidden="1">
      <c r="A16" s="500" t="s">
        <v>709</v>
      </c>
      <c r="B16" s="501" t="s">
        <v>248</v>
      </c>
      <c r="C16" s="502" t="s">
        <v>0</v>
      </c>
      <c r="D16" s="503"/>
      <c r="E16" s="503"/>
      <c r="F16" s="503"/>
      <c r="G16" s="504"/>
    </row>
    <row r="17" spans="1:7" s="505" customFormat="1" ht="52.5" customHeight="1">
      <c r="A17" s="863" t="s">
        <v>46</v>
      </c>
      <c r="B17" s="864" t="s">
        <v>360</v>
      </c>
      <c r="C17" s="865"/>
      <c r="D17" s="866"/>
      <c r="E17" s="866"/>
      <c r="F17" s="866"/>
      <c r="G17" s="867">
        <v>7000</v>
      </c>
    </row>
    <row r="18" spans="1:7" s="505" customFormat="1" ht="43.5" customHeight="1">
      <c r="A18" s="500" t="s">
        <v>656</v>
      </c>
      <c r="B18" s="501" t="s">
        <v>657</v>
      </c>
      <c r="C18" s="502" t="s">
        <v>1</v>
      </c>
      <c r="D18" s="503"/>
      <c r="E18" s="503"/>
      <c r="F18" s="503"/>
      <c r="G18" s="504">
        <v>7000</v>
      </c>
    </row>
    <row r="19" spans="1:7" s="505" customFormat="1" ht="52.5" customHeight="1">
      <c r="A19" s="506" t="s">
        <v>47</v>
      </c>
      <c r="B19" s="498" t="s">
        <v>611</v>
      </c>
      <c r="C19" s="507"/>
      <c r="D19" s="507">
        <v>14400</v>
      </c>
      <c r="E19" s="508"/>
      <c r="F19" s="508"/>
      <c r="G19" s="509">
        <f>G20+G21</f>
        <v>14400</v>
      </c>
    </row>
    <row r="20" spans="1:7" s="505" customFormat="1" ht="52.5" customHeight="1" hidden="1">
      <c r="A20" s="500" t="s">
        <v>684</v>
      </c>
      <c r="B20" s="510" t="s">
        <v>685</v>
      </c>
      <c r="C20" s="502" t="s">
        <v>1</v>
      </c>
      <c r="D20" s="502"/>
      <c r="E20" s="503"/>
      <c r="F20" s="503"/>
      <c r="G20" s="504"/>
    </row>
    <row r="21" spans="1:7" s="505" customFormat="1" ht="52.5" customHeight="1">
      <c r="A21" s="500" t="s">
        <v>626</v>
      </c>
      <c r="B21" s="510" t="s">
        <v>121</v>
      </c>
      <c r="C21" s="510" t="s">
        <v>698</v>
      </c>
      <c r="D21" s="502">
        <v>14400</v>
      </c>
      <c r="E21" s="503"/>
      <c r="F21" s="503"/>
      <c r="G21" s="504">
        <v>14400</v>
      </c>
    </row>
    <row r="22" spans="1:7" s="511" customFormat="1" ht="36" customHeight="1">
      <c r="A22" s="507">
        <v>10</v>
      </c>
      <c r="B22" s="507" t="s">
        <v>240</v>
      </c>
      <c r="C22" s="507"/>
      <c r="D22" s="509">
        <f>D23+D24+D26+D27+D28+D29</f>
        <v>1526288</v>
      </c>
      <c r="E22" s="507"/>
      <c r="F22" s="507"/>
      <c r="G22" s="509">
        <f>G23+G24+G26+G27+G28+G29</f>
        <v>1626288</v>
      </c>
    </row>
    <row r="23" spans="1:7" s="514" customFormat="1" ht="26.25" customHeight="1">
      <c r="A23" s="500" t="s">
        <v>664</v>
      </c>
      <c r="B23" s="512" t="s">
        <v>665</v>
      </c>
      <c r="C23" s="502" t="s">
        <v>1</v>
      </c>
      <c r="D23" s="513"/>
      <c r="E23" s="513"/>
      <c r="F23" s="513"/>
      <c r="G23" s="504">
        <v>90000</v>
      </c>
    </row>
    <row r="24" spans="1:7" s="84" customFormat="1" ht="39" customHeight="1">
      <c r="A24" s="500" t="s">
        <v>672</v>
      </c>
      <c r="B24" s="512" t="s">
        <v>3</v>
      </c>
      <c r="C24" s="502" t="s">
        <v>1</v>
      </c>
      <c r="D24" s="502"/>
      <c r="E24" s="502"/>
      <c r="F24" s="502"/>
      <c r="G24" s="504">
        <v>10000</v>
      </c>
    </row>
    <row r="25" spans="1:7" s="514" customFormat="1" ht="53.25" customHeight="1" hidden="1">
      <c r="A25" s="86">
        <v>150101</v>
      </c>
      <c r="B25" s="86" t="s">
        <v>159</v>
      </c>
      <c r="C25" s="515" t="s">
        <v>4</v>
      </c>
      <c r="D25" s="515"/>
      <c r="E25" s="515"/>
      <c r="F25" s="515"/>
      <c r="G25" s="516"/>
    </row>
    <row r="26" spans="1:7" s="514" customFormat="1" ht="55.5" customHeight="1" hidden="1">
      <c r="A26" s="500"/>
      <c r="B26" s="512"/>
      <c r="C26" s="502"/>
      <c r="D26" s="421"/>
      <c r="E26" s="515"/>
      <c r="F26" s="515"/>
      <c r="G26" s="516"/>
    </row>
    <row r="27" spans="1:7" s="514" customFormat="1" ht="56.25" customHeight="1" hidden="1">
      <c r="A27" s="86">
        <v>150101</v>
      </c>
      <c r="B27" s="517" t="s">
        <v>159</v>
      </c>
      <c r="C27" s="518" t="s">
        <v>5</v>
      </c>
      <c r="D27" s="421"/>
      <c r="E27" s="515"/>
      <c r="F27" s="515"/>
      <c r="G27" s="516"/>
    </row>
    <row r="28" spans="1:7" s="514" customFormat="1" ht="60.75" customHeight="1">
      <c r="A28" s="86">
        <v>150122</v>
      </c>
      <c r="B28" s="517" t="s">
        <v>577</v>
      </c>
      <c r="C28" s="518" t="s">
        <v>578</v>
      </c>
      <c r="D28" s="516">
        <v>844288</v>
      </c>
      <c r="E28" s="515"/>
      <c r="F28" s="515"/>
      <c r="G28" s="516">
        <v>844288</v>
      </c>
    </row>
    <row r="29" spans="1:7" s="514" customFormat="1" ht="58.5" customHeight="1">
      <c r="A29" s="86">
        <v>150122</v>
      </c>
      <c r="B29" s="517" t="s">
        <v>577</v>
      </c>
      <c r="C29" s="518" t="s">
        <v>579</v>
      </c>
      <c r="D29" s="516">
        <v>682000</v>
      </c>
      <c r="E29" s="515"/>
      <c r="F29" s="515"/>
      <c r="G29" s="516">
        <v>682000</v>
      </c>
    </row>
    <row r="30" spans="1:7" s="520" customFormat="1" ht="99.75" customHeight="1">
      <c r="A30" s="507">
        <v>24</v>
      </c>
      <c r="B30" s="519" t="s">
        <v>6</v>
      </c>
      <c r="C30" s="508"/>
      <c r="D30" s="509">
        <f>D31+D32+D33</f>
        <v>0</v>
      </c>
      <c r="E30" s="508"/>
      <c r="F30" s="508"/>
      <c r="G30" s="509">
        <f>G31+G32+G33</f>
        <v>25000</v>
      </c>
    </row>
    <row r="31" spans="1:7" s="514" customFormat="1" ht="24.75" customHeight="1">
      <c r="A31" s="86">
        <v>110201</v>
      </c>
      <c r="B31" s="517" t="s">
        <v>143</v>
      </c>
      <c r="C31" s="502" t="s">
        <v>1</v>
      </c>
      <c r="D31" s="515"/>
      <c r="E31" s="515"/>
      <c r="F31" s="515"/>
      <c r="G31" s="516">
        <v>20000</v>
      </c>
    </row>
    <row r="32" spans="1:7" s="514" customFormat="1" ht="30" customHeight="1">
      <c r="A32" s="86">
        <v>110502</v>
      </c>
      <c r="B32" s="517" t="s">
        <v>149</v>
      </c>
      <c r="C32" s="502" t="s">
        <v>1</v>
      </c>
      <c r="D32" s="515"/>
      <c r="E32" s="515"/>
      <c r="F32" s="515"/>
      <c r="G32" s="516">
        <v>5000</v>
      </c>
    </row>
    <row r="33" spans="1:7" s="514" customFormat="1" ht="73.5" customHeight="1" hidden="1">
      <c r="A33" s="86"/>
      <c r="B33" s="517"/>
      <c r="C33" s="502"/>
      <c r="D33" s="516"/>
      <c r="E33" s="515"/>
      <c r="F33" s="515"/>
      <c r="G33" s="516"/>
    </row>
    <row r="34" spans="1:7" s="521" customFormat="1" ht="38.25" customHeight="1">
      <c r="A34" s="506" t="s">
        <v>45</v>
      </c>
      <c r="B34" s="507" t="s">
        <v>307</v>
      </c>
      <c r="C34" s="507"/>
      <c r="D34" s="507"/>
      <c r="E34" s="507"/>
      <c r="F34" s="507"/>
      <c r="G34" s="509">
        <f>G36</f>
        <v>10000</v>
      </c>
    </row>
    <row r="35" spans="1:7" ht="38.25" customHeight="1" hidden="1">
      <c r="A35" s="522"/>
      <c r="B35" s="523"/>
      <c r="C35" s="523"/>
      <c r="D35" s="523"/>
      <c r="E35" s="523"/>
      <c r="F35" s="523"/>
      <c r="G35" s="524"/>
    </row>
    <row r="36" spans="1:7" s="422" customFormat="1" ht="97.5" customHeight="1">
      <c r="A36" s="525" t="s">
        <v>700</v>
      </c>
      <c r="B36" s="532" t="s">
        <v>545</v>
      </c>
      <c r="C36" s="423" t="s">
        <v>1</v>
      </c>
      <c r="D36" s="526"/>
      <c r="E36" s="526"/>
      <c r="F36" s="526"/>
      <c r="G36" s="421">
        <v>10000</v>
      </c>
    </row>
    <row r="37" spans="1:7" s="528" customFormat="1" ht="18.75" customHeight="1" hidden="1">
      <c r="A37" s="522" t="s">
        <v>7</v>
      </c>
      <c r="B37" s="523" t="s">
        <v>305</v>
      </c>
      <c r="C37" s="523"/>
      <c r="D37" s="527"/>
      <c r="E37" s="527"/>
      <c r="F37" s="527"/>
      <c r="G37" s="524">
        <f>G38</f>
        <v>0</v>
      </c>
    </row>
    <row r="38" spans="1:7" ht="27.75" customHeight="1" hidden="1">
      <c r="A38" s="78" t="s">
        <v>144</v>
      </c>
      <c r="B38" s="74" t="s">
        <v>145</v>
      </c>
      <c r="C38" s="529" t="s">
        <v>1</v>
      </c>
      <c r="D38" s="496"/>
      <c r="E38" s="496"/>
      <c r="F38" s="496"/>
      <c r="G38" s="530"/>
    </row>
    <row r="39" spans="1:7" s="51" customFormat="1" ht="33" customHeight="1">
      <c r="A39" s="1315" t="s">
        <v>8</v>
      </c>
      <c r="B39" s="1316"/>
      <c r="C39" s="1317"/>
      <c r="D39" s="594">
        <f>D34+D30+D22+D13+D19</f>
        <v>1540688</v>
      </c>
      <c r="E39" s="595"/>
      <c r="F39" s="595"/>
      <c r="G39" s="594">
        <f>G34+G30+G22+G13+G19+G17</f>
        <v>1682688</v>
      </c>
    </row>
    <row r="41" ht="12.75">
      <c r="B41" s="531"/>
    </row>
  </sheetData>
  <mergeCells count="17">
    <mergeCell ref="F1:G1"/>
    <mergeCell ref="F2:G2"/>
    <mergeCell ref="F3:G3"/>
    <mergeCell ref="A6:G6"/>
    <mergeCell ref="C11:C12"/>
    <mergeCell ref="D11:D12"/>
    <mergeCell ref="E11:E12"/>
    <mergeCell ref="F11:F12"/>
    <mergeCell ref="G11:G12"/>
    <mergeCell ref="E13:E14"/>
    <mergeCell ref="F13:F14"/>
    <mergeCell ref="G13:G14"/>
    <mergeCell ref="D13:D14"/>
    <mergeCell ref="A39:C39"/>
    <mergeCell ref="A13:A14"/>
    <mergeCell ref="B13:B14"/>
    <mergeCell ref="C13:C14"/>
  </mergeCells>
  <printOptions/>
  <pageMargins left="0.75" right="0.28" top="1" bottom="1" header="0.5" footer="0.5"/>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Геннадий</dc:creator>
  <cp:keywords/>
  <dc:description/>
  <cp:lastModifiedBy>Admin</cp:lastModifiedBy>
  <cp:lastPrinted>2014-02-03T09:32:18Z</cp:lastPrinted>
  <dcterms:created xsi:type="dcterms:W3CDTF">2001-12-28T07:52:39Z</dcterms:created>
  <dcterms:modified xsi:type="dcterms:W3CDTF">2014-02-04T09:08:26Z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